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 firstSheet="1" activeTab="1"/>
  </bookViews>
  <sheets>
    <sheet name="DMS Withholding" sheetId="4" state="hidden" r:id="rId1"/>
    <sheet name="Draft_v03" sheetId="8" r:id="rId2"/>
  </sheets>
  <definedNames>
    <definedName name="_xlnm._FilterDatabase" localSheetId="0" hidden="1">'DMS Withholding'!$G$1:$I$46</definedName>
    <definedName name="_xlnm._FilterDatabase" localSheetId="1" hidden="1">Draft_v03!$A$1:$L$45</definedName>
  </definedNames>
  <calcPr calcId="124519"/>
</workbook>
</file>

<file path=xl/calcChain.xml><?xml version="1.0" encoding="utf-8"?>
<calcChain xmlns="http://schemas.openxmlformats.org/spreadsheetml/2006/main">
  <c r="D8" i="8"/>
  <c r="C45"/>
  <c r="E45"/>
  <c r="H45"/>
  <c r="I43" l="1"/>
  <c r="I3"/>
  <c r="J3" s="1"/>
  <c r="I4"/>
  <c r="J4" s="1"/>
  <c r="I5"/>
  <c r="J5" s="1"/>
  <c r="I6"/>
  <c r="J6" s="1"/>
  <c r="I7"/>
  <c r="J7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39"/>
  <c r="J39" s="1"/>
  <c r="I40"/>
  <c r="J40" s="1"/>
  <c r="I41"/>
  <c r="J41" s="1"/>
  <c r="I42"/>
  <c r="J42" s="1"/>
  <c r="I44"/>
  <c r="J44" s="1"/>
  <c r="I2"/>
  <c r="J2" l="1"/>
  <c r="I45"/>
  <c r="J43"/>
  <c r="K43" s="1"/>
  <c r="L2"/>
  <c r="K2"/>
  <c r="K40"/>
  <c r="L40"/>
  <c r="L36"/>
  <c r="K36"/>
  <c r="K32"/>
  <c r="L32"/>
  <c r="L28"/>
  <c r="K28"/>
  <c r="K24"/>
  <c r="L24"/>
  <c r="L20"/>
  <c r="K20"/>
  <c r="K16"/>
  <c r="L16"/>
  <c r="L12"/>
  <c r="K12"/>
  <c r="K8"/>
  <c r="L8"/>
  <c r="K4"/>
  <c r="L4"/>
  <c r="L41"/>
  <c r="K41"/>
  <c r="L37"/>
  <c r="K37"/>
  <c r="L33"/>
  <c r="K33"/>
  <c r="L29"/>
  <c r="K29"/>
  <c r="L25"/>
  <c r="K25"/>
  <c r="L21"/>
  <c r="K21"/>
  <c r="L17"/>
  <c r="K17"/>
  <c r="L13"/>
  <c r="K13"/>
  <c r="L9"/>
  <c r="K9"/>
  <c r="L5"/>
  <c r="K5"/>
  <c r="K42"/>
  <c r="L42"/>
  <c r="L38"/>
  <c r="K38"/>
  <c r="L34"/>
  <c r="K34"/>
  <c r="L30"/>
  <c r="K30"/>
  <c r="L26"/>
  <c r="K26"/>
  <c r="L22"/>
  <c r="K22"/>
  <c r="L18"/>
  <c r="K18"/>
  <c r="L14"/>
  <c r="K14"/>
  <c r="L10"/>
  <c r="K10"/>
  <c r="L6"/>
  <c r="K6"/>
  <c r="K44"/>
  <c r="L44"/>
  <c r="K39"/>
  <c r="L39"/>
  <c r="K35"/>
  <c r="L35"/>
  <c r="K31"/>
  <c r="L31"/>
  <c r="K27"/>
  <c r="L27"/>
  <c r="K23"/>
  <c r="L23"/>
  <c r="K19"/>
  <c r="L19"/>
  <c r="K15"/>
  <c r="L15"/>
  <c r="K11"/>
  <c r="L11"/>
  <c r="K7"/>
  <c r="L7"/>
  <c r="K3"/>
  <c r="L3"/>
  <c r="K45" l="1"/>
  <c r="J45"/>
  <c r="L43"/>
  <c r="L45" s="1"/>
  <c r="F44"/>
  <c r="G44" s="1"/>
  <c r="F42"/>
  <c r="G42" s="1"/>
  <c r="D42"/>
  <c r="F41"/>
  <c r="G41" s="1"/>
  <c r="D41"/>
  <c r="F40"/>
  <c r="G40" s="1"/>
  <c r="D40"/>
  <c r="F39"/>
  <c r="G39" s="1"/>
  <c r="D39"/>
  <c r="F38"/>
  <c r="G38" s="1"/>
  <c r="D38"/>
  <c r="F37"/>
  <c r="G37" s="1"/>
  <c r="D37"/>
  <c r="F36"/>
  <c r="G36" s="1"/>
  <c r="D36"/>
  <c r="F35"/>
  <c r="G35" s="1"/>
  <c r="D35"/>
  <c r="F34"/>
  <c r="G34" s="1"/>
  <c r="D34"/>
  <c r="F33"/>
  <c r="G33" s="1"/>
  <c r="D33"/>
  <c r="F32"/>
  <c r="G32" s="1"/>
  <c r="D32"/>
  <c r="F31"/>
  <c r="G31" s="1"/>
  <c r="D31"/>
  <c r="F30"/>
  <c r="G30" s="1"/>
  <c r="D30"/>
  <c r="F29"/>
  <c r="G29" s="1"/>
  <c r="D29"/>
  <c r="F28"/>
  <c r="G28" s="1"/>
  <c r="D28"/>
  <c r="F27"/>
  <c r="G27" s="1"/>
  <c r="D27"/>
  <c r="F26"/>
  <c r="G26" s="1"/>
  <c r="D26"/>
  <c r="F25"/>
  <c r="G25" s="1"/>
  <c r="D25"/>
  <c r="F24"/>
  <c r="G24" s="1"/>
  <c r="D24"/>
  <c r="F23"/>
  <c r="G23" s="1"/>
  <c r="D23"/>
  <c r="F22"/>
  <c r="G22" s="1"/>
  <c r="D22"/>
  <c r="F21"/>
  <c r="G21" s="1"/>
  <c r="D21"/>
  <c r="F20"/>
  <c r="G20" s="1"/>
  <c r="D20"/>
  <c r="F19"/>
  <c r="G19" s="1"/>
  <c r="D19"/>
  <c r="F18"/>
  <c r="G18" s="1"/>
  <c r="D18"/>
  <c r="F17"/>
  <c r="G17" s="1"/>
  <c r="D17"/>
  <c r="F16"/>
  <c r="G16" s="1"/>
  <c r="D16"/>
  <c r="F15"/>
  <c r="G15" s="1"/>
  <c r="D15"/>
  <c r="F14"/>
  <c r="G14" s="1"/>
  <c r="D14"/>
  <c r="F13"/>
  <c r="G13" s="1"/>
  <c r="D13"/>
  <c r="F12"/>
  <c r="G12" s="1"/>
  <c r="D12"/>
  <c r="F11"/>
  <c r="G11" s="1"/>
  <c r="D11"/>
  <c r="F10"/>
  <c r="G10" s="1"/>
  <c r="D10"/>
  <c r="F9"/>
  <c r="G9" s="1"/>
  <c r="D9"/>
  <c r="F8"/>
  <c r="G8" s="1"/>
  <c r="F7"/>
  <c r="G7" s="1"/>
  <c r="D7"/>
  <c r="F6"/>
  <c r="G6" s="1"/>
  <c r="D6"/>
  <c r="F5"/>
  <c r="G5" s="1"/>
  <c r="D5"/>
  <c r="F4"/>
  <c r="G4" s="1"/>
  <c r="D4"/>
  <c r="F3"/>
  <c r="G3" s="1"/>
  <c r="D3"/>
  <c r="F2"/>
  <c r="D2"/>
  <c r="D45" l="1"/>
  <c r="F45"/>
  <c r="G2"/>
  <c r="G45" s="1"/>
  <c r="U3" i="4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T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2"/>
  <c r="U2"/>
  <c r="F3"/>
  <c r="D3"/>
  <c r="R6"/>
  <c r="R10"/>
  <c r="R14"/>
  <c r="Q4"/>
  <c r="S4" s="1"/>
  <c r="Q5"/>
  <c r="S5" s="1"/>
  <c r="Q6"/>
  <c r="S6" s="1"/>
  <c r="Q7"/>
  <c r="S7" s="1"/>
  <c r="Q8"/>
  <c r="S8" s="1"/>
  <c r="Q9"/>
  <c r="S9" s="1"/>
  <c r="Q10"/>
  <c r="S10" s="1"/>
  <c r="Q11"/>
  <c r="S11" s="1"/>
  <c r="Q12"/>
  <c r="S12" s="1"/>
  <c r="Q13"/>
  <c r="S13" s="1"/>
  <c r="Q14"/>
  <c r="S14" s="1"/>
  <c r="Q15"/>
  <c r="S15" s="1"/>
  <c r="Q16"/>
  <c r="R16" s="1"/>
  <c r="Q17"/>
  <c r="R17" s="1"/>
  <c r="Q18"/>
  <c r="S18" s="1"/>
  <c r="Q19"/>
  <c r="S19" s="1"/>
  <c r="Q20"/>
  <c r="R20" s="1"/>
  <c r="Q21"/>
  <c r="R21" s="1"/>
  <c r="Q22"/>
  <c r="S22" s="1"/>
  <c r="Q23"/>
  <c r="S23" s="1"/>
  <c r="Q24"/>
  <c r="R24" s="1"/>
  <c r="Q25"/>
  <c r="R25" s="1"/>
  <c r="Q26"/>
  <c r="S26" s="1"/>
  <c r="Q27"/>
  <c r="S27" s="1"/>
  <c r="Q28"/>
  <c r="R28" s="1"/>
  <c r="Q29"/>
  <c r="R29" s="1"/>
  <c r="Q30"/>
  <c r="S30" s="1"/>
  <c r="Q31"/>
  <c r="S31" s="1"/>
  <c r="Q32"/>
  <c r="R32" s="1"/>
  <c r="Q33"/>
  <c r="R33" s="1"/>
  <c r="Q34"/>
  <c r="S34" s="1"/>
  <c r="Q35"/>
  <c r="S35" s="1"/>
  <c r="Q36"/>
  <c r="R36" s="1"/>
  <c r="Q37"/>
  <c r="R37" s="1"/>
  <c r="Q38"/>
  <c r="S38" s="1"/>
  <c r="Q39"/>
  <c r="S39" s="1"/>
  <c r="Q40"/>
  <c r="R40" s="1"/>
  <c r="Q41"/>
  <c r="R41" s="1"/>
  <c r="Q42"/>
  <c r="S42" s="1"/>
  <c r="Q43"/>
  <c r="S43" s="1"/>
  <c r="Q44"/>
  <c r="R44" s="1"/>
  <c r="Q2"/>
  <c r="R2" s="1"/>
  <c r="E45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2"/>
  <c r="R12" l="1"/>
  <c r="R4"/>
  <c r="F45"/>
  <c r="R8"/>
  <c r="R13"/>
  <c r="R9"/>
  <c r="R5"/>
  <c r="R42"/>
  <c r="R38"/>
  <c r="R34"/>
  <c r="R30"/>
  <c r="R26"/>
  <c r="R22"/>
  <c r="R18"/>
  <c r="S44"/>
  <c r="S40"/>
  <c r="S36"/>
  <c r="S32"/>
  <c r="S28"/>
  <c r="S24"/>
  <c r="S20"/>
  <c r="S16"/>
  <c r="R43"/>
  <c r="R39"/>
  <c r="R35"/>
  <c r="R31"/>
  <c r="R27"/>
  <c r="R23"/>
  <c r="R19"/>
  <c r="S2"/>
  <c r="S41"/>
  <c r="S37"/>
  <c r="S33"/>
  <c r="S29"/>
  <c r="S25"/>
  <c r="S21"/>
  <c r="S17"/>
  <c r="R15"/>
  <c r="R11"/>
  <c r="R7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2"/>
  <c r="J4"/>
  <c r="K4" s="1"/>
  <c r="J5"/>
  <c r="K5" s="1"/>
  <c r="O5" s="1"/>
  <c r="J6"/>
  <c r="K6" s="1"/>
  <c r="J7"/>
  <c r="K7" s="1"/>
  <c r="O7" s="1"/>
  <c r="J8"/>
  <c r="K8" s="1"/>
  <c r="J9"/>
  <c r="K9" s="1"/>
  <c r="O9" s="1"/>
  <c r="J10"/>
  <c r="K10" s="1"/>
  <c r="J11"/>
  <c r="K11" s="1"/>
  <c r="N11" s="1"/>
  <c r="J12"/>
  <c r="K12" s="1"/>
  <c r="J13"/>
  <c r="K13" s="1"/>
  <c r="N13" s="1"/>
  <c r="J14"/>
  <c r="K14" s="1"/>
  <c r="J15"/>
  <c r="K15" s="1"/>
  <c r="O15" s="1"/>
  <c r="J16"/>
  <c r="K16" s="1"/>
  <c r="J17"/>
  <c r="K17" s="1"/>
  <c r="O17" s="1"/>
  <c r="J18"/>
  <c r="K18" s="1"/>
  <c r="J19"/>
  <c r="K19" s="1"/>
  <c r="N19" s="1"/>
  <c r="J20"/>
  <c r="K20" s="1"/>
  <c r="J21"/>
  <c r="K21" s="1"/>
  <c r="N21" s="1"/>
  <c r="J22"/>
  <c r="K22" s="1"/>
  <c r="J23"/>
  <c r="K23" s="1"/>
  <c r="O23" s="1"/>
  <c r="J24"/>
  <c r="K24" s="1"/>
  <c r="J25"/>
  <c r="K25" s="1"/>
  <c r="O25" s="1"/>
  <c r="J26"/>
  <c r="K26" s="1"/>
  <c r="J27"/>
  <c r="K27" s="1"/>
  <c r="O27" s="1"/>
  <c r="J28"/>
  <c r="K28" s="1"/>
  <c r="J29"/>
  <c r="K29" s="1"/>
  <c r="N29" s="1"/>
  <c r="J30"/>
  <c r="K30" s="1"/>
  <c r="J31"/>
  <c r="K31" s="1"/>
  <c r="N31" s="1"/>
  <c r="J32"/>
  <c r="K32" s="1"/>
  <c r="J33"/>
  <c r="K33" s="1"/>
  <c r="O33" s="1"/>
  <c r="J34"/>
  <c r="K34" s="1"/>
  <c r="J35"/>
  <c r="K35" s="1"/>
  <c r="O35" s="1"/>
  <c r="J36"/>
  <c r="K36" s="1"/>
  <c r="J37"/>
  <c r="K37" s="1"/>
  <c r="N37" s="1"/>
  <c r="J38"/>
  <c r="K38" s="1"/>
  <c r="J39"/>
  <c r="K39" s="1"/>
  <c r="N39" s="1"/>
  <c r="J40"/>
  <c r="K40" s="1"/>
  <c r="J41"/>
  <c r="K41" s="1"/>
  <c r="O41" s="1"/>
  <c r="J42"/>
  <c r="K42" s="1"/>
  <c r="J43"/>
  <c r="K43" s="1"/>
  <c r="O43" s="1"/>
  <c r="J44"/>
  <c r="K44" s="1"/>
  <c r="J45"/>
  <c r="J2"/>
  <c r="K2" s="1"/>
  <c r="O44" l="1"/>
  <c r="N44"/>
  <c r="O36"/>
  <c r="N36"/>
  <c r="O28"/>
  <c r="N28"/>
  <c r="O24"/>
  <c r="N24"/>
  <c r="O16"/>
  <c r="N16"/>
  <c r="O8"/>
  <c r="N8"/>
  <c r="N42"/>
  <c r="O42"/>
  <c r="N34"/>
  <c r="O34"/>
  <c r="N26"/>
  <c r="O26"/>
  <c r="N18"/>
  <c r="O18"/>
  <c r="N14"/>
  <c r="O14"/>
  <c r="N10"/>
  <c r="O10"/>
  <c r="N6"/>
  <c r="O6"/>
  <c r="O40"/>
  <c r="N40"/>
  <c r="O32"/>
  <c r="N32"/>
  <c r="O20"/>
  <c r="N20"/>
  <c r="O12"/>
  <c r="N12"/>
  <c r="O4"/>
  <c r="N4"/>
  <c r="N2"/>
  <c r="O2"/>
  <c r="N38"/>
  <c r="O38"/>
  <c r="N30"/>
  <c r="O30"/>
  <c r="N22"/>
  <c r="O22"/>
  <c r="N43"/>
  <c r="N35"/>
  <c r="N27"/>
  <c r="N23"/>
  <c r="N15"/>
  <c r="N7"/>
  <c r="O37"/>
  <c r="O29"/>
  <c r="O21"/>
  <c r="O13"/>
  <c r="N5"/>
  <c r="O39"/>
  <c r="O31"/>
  <c r="N41"/>
  <c r="N33"/>
  <c r="N25"/>
  <c r="N17"/>
  <c r="N9"/>
  <c r="O19"/>
  <c r="O11"/>
  <c r="H44"/>
  <c r="I44" s="1"/>
  <c r="H43"/>
  <c r="I43" s="1"/>
  <c r="H42"/>
  <c r="I42" s="1"/>
  <c r="H41"/>
  <c r="I41" s="1"/>
  <c r="H40"/>
  <c r="I40" s="1"/>
  <c r="H39"/>
  <c r="I39" s="1"/>
  <c r="H38"/>
  <c r="I38" s="1"/>
  <c r="H37"/>
  <c r="I37" s="1"/>
  <c r="H36"/>
  <c r="I36" s="1"/>
  <c r="H35"/>
  <c r="I35" s="1"/>
  <c r="H34"/>
  <c r="I34" s="1"/>
  <c r="H33"/>
  <c r="I33" s="1"/>
  <c r="H32"/>
  <c r="I32" s="1"/>
  <c r="H31"/>
  <c r="I31" s="1"/>
  <c r="H30"/>
  <c r="I30" s="1"/>
  <c r="H29"/>
  <c r="I29" s="1"/>
  <c r="H28"/>
  <c r="I28" s="1"/>
  <c r="H27"/>
  <c r="I27" s="1"/>
  <c r="H26"/>
  <c r="I26" s="1"/>
  <c r="H25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H7"/>
  <c r="I7" s="1"/>
  <c r="H6"/>
  <c r="I6" s="1"/>
  <c r="H5"/>
  <c r="I5" s="1"/>
  <c r="H4"/>
  <c r="I4" s="1"/>
  <c r="H2"/>
  <c r="I2" s="1"/>
  <c r="D2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I45" l="1"/>
  <c r="H45"/>
  <c r="D45"/>
  <c r="G45" l="1"/>
  <c r="K45" s="1"/>
</calcChain>
</file>

<file path=xl/sharedStrings.xml><?xml version="1.0" encoding="utf-8"?>
<sst xmlns="http://schemas.openxmlformats.org/spreadsheetml/2006/main" count="121" uniqueCount="69">
  <si>
    <t>Registrar ID</t>
  </si>
  <si>
    <t>Registrar</t>
  </si>
  <si>
    <t>Grand Total</t>
  </si>
  <si>
    <t>Allahabad Bank</t>
  </si>
  <si>
    <t>Atalji Janasnehi Directorate</t>
  </si>
  <si>
    <t>Bank of Baroda</t>
  </si>
  <si>
    <t>Bank Of India</t>
  </si>
  <si>
    <t>Canara Bank</t>
  </si>
  <si>
    <t>Civil Supplies - A&amp;N Islands</t>
  </si>
  <si>
    <t>CSC e-Governance Services India Limited</t>
  </si>
  <si>
    <t>DENA BANK</t>
  </si>
  <si>
    <t>Dept of ITC Govt of Rajasthan</t>
  </si>
  <si>
    <t>Director General Health Services, Haryana</t>
  </si>
  <si>
    <t>Eastern Railway</t>
  </si>
  <si>
    <t>FCR Govt of Haryana</t>
  </si>
  <si>
    <t>FCS Govt of Punjab</t>
  </si>
  <si>
    <t>Govt of Goa</t>
  </si>
  <si>
    <t>Govt of Gujarat</t>
  </si>
  <si>
    <t>Govt of Himachal Pradesh</t>
  </si>
  <si>
    <t xml:space="preserve">Govt of Karnataka </t>
  </si>
  <si>
    <t>Govt of Kerala</t>
  </si>
  <si>
    <t>Govt of Maharashtra</t>
  </si>
  <si>
    <t>Govt of Sikkim - Dept of Econo</t>
  </si>
  <si>
    <t>Govt of UT of Chandigarh</t>
  </si>
  <si>
    <t>Govt. of Uttarkhand</t>
  </si>
  <si>
    <t>IDBI Bank ltd</t>
  </si>
  <si>
    <t>Information Technology &amp; Communication Department, Andhra Pradesh</t>
  </si>
  <si>
    <t>Department of Information Technology Govt of Jharkhand</t>
  </si>
  <si>
    <t xml:space="preserve">Madhya Pradesh State Electronics Development Corporation Ltd.  </t>
  </si>
  <si>
    <t>National Cooperative Consumers Federation Of India Limited</t>
  </si>
  <si>
    <t>National Institute of Electronics &amp; Information Technology</t>
  </si>
  <si>
    <t>NSDL e-Governance Infrastructure Limited</t>
  </si>
  <si>
    <t>Punjab and Sind Bank</t>
  </si>
  <si>
    <t>Punjab National Bank</t>
  </si>
  <si>
    <t>RDD Govt of Tripura</t>
  </si>
  <si>
    <t>Rural Development Dept, Govt of Bihar</t>
  </si>
  <si>
    <t>South East Central Railway</t>
  </si>
  <si>
    <t>State Bank of India</t>
  </si>
  <si>
    <t>U P Electronics Corporation Limited</t>
  </si>
  <si>
    <t>U.P. Development Systems Corporation Ltd</t>
  </si>
  <si>
    <t>Union Bank</t>
  </si>
  <si>
    <t>UT Govt. Of Dadra &amp; Nagar Haveli</t>
  </si>
  <si>
    <t>UT Of Daman and Diu</t>
  </si>
  <si>
    <t>UTI Infrastructure Technology &amp; Services Limited</t>
  </si>
  <si>
    <t>Null</t>
  </si>
  <si>
    <t>Total Amt withheld till Jan'2018</t>
  </si>
  <si>
    <t>Amt to be withheld @ Rs.40  (Col. 3x Rs.40)</t>
  </si>
  <si>
    <t>Revised amount @ Rs.4
(Col.3 x Rs.4)</t>
  </si>
  <si>
    <t>Balance recovery (Col. 6- Col. 5)</t>
  </si>
  <si>
    <t>No. of DMS Pending reported by E&amp;U-II</t>
  </si>
  <si>
    <t>No. of DMS Pending reported by E&amp;U-II 0 New</t>
  </si>
  <si>
    <t>Difference
(C-E)</t>
  </si>
  <si>
    <t>Difference in Amount Withheld
(J-G)</t>
  </si>
  <si>
    <t>Forfeit Amount E&amp;U II</t>
  </si>
  <si>
    <t>Withheld Amount E&amp;U II</t>
  </si>
  <si>
    <t>Forfeit Amount 
(G-L)</t>
  </si>
  <si>
    <t>Amount To be released to Registrar
If K &gt; 0</t>
  </si>
  <si>
    <t>Amount To be withheld of Registrar
If K &lt; 0</t>
  </si>
  <si>
    <t>Maximum Withheld Amount
C *@4</t>
  </si>
  <si>
    <t>Total Amt withheld till Feb'2018
(G-M)</t>
  </si>
  <si>
    <t>Test</t>
  </si>
  <si>
    <t>Balance After Forfeit Amount 
(D-L)</t>
  </si>
  <si>
    <t>Balance After Withheld Amount 
(D-L)</t>
  </si>
  <si>
    <t>Amount To be released to Registrar
If P &gt; 0</t>
  </si>
  <si>
    <t>Amount To be withheld of Registrar
If P &lt; 0</t>
  </si>
  <si>
    <t>Revised Total Count of Document to be uploaded</t>
  </si>
  <si>
    <t>Amount to be withheld @Rs.4</t>
  </si>
  <si>
    <t>New Amount to be withheld
(E-I)</t>
  </si>
  <si>
    <t>Special Secretary Home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</si>
</sst>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theme="4" tint="0.79998168889431442"/>
      </patternFill>
    </fill>
    <fill>
      <patternFill patternType="solid">
        <fgColor rgb="FFFFC000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left" wrapText="1"/>
    </xf>
    <xf numFmtId="0" fontId="2" fillId="0" borderId="1" xfId="0" applyNumberFormat="1" applyFont="1" applyBorder="1"/>
    <xf numFmtId="0" fontId="1" fillId="0" borderId="1" xfId="0" applyFont="1" applyBorder="1"/>
    <xf numFmtId="0" fontId="3" fillId="0" borderId="1" xfId="0" applyFont="1" applyBorder="1" applyAlignment="1">
      <alignment horizontal="left" wrapText="1"/>
    </xf>
    <xf numFmtId="0" fontId="3" fillId="0" borderId="1" xfId="0" applyNumberFormat="1" applyFont="1" applyBorder="1"/>
    <xf numFmtId="0" fontId="1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horizontal="left" wrapText="1"/>
    </xf>
    <xf numFmtId="0" fontId="5" fillId="0" borderId="1" xfId="0" applyNumberFormat="1" applyFont="1" applyBorder="1"/>
    <xf numFmtId="0" fontId="1" fillId="0" borderId="1" xfId="0" quotePrefix="1" applyFont="1" applyBorder="1"/>
    <xf numFmtId="0" fontId="0" fillId="0" borderId="0" xfId="0" applyBorder="1"/>
    <xf numFmtId="0" fontId="2" fillId="0" borderId="2" xfId="0" applyFont="1" applyFill="1" applyBorder="1" applyAlignment="1">
      <alignment horizontal="left" wrapText="1"/>
    </xf>
    <xf numFmtId="164" fontId="0" fillId="0" borderId="0" xfId="0" applyNumberFormat="1"/>
    <xf numFmtId="164" fontId="2" fillId="0" borderId="0" xfId="0" applyNumberFormat="1" applyFont="1"/>
    <xf numFmtId="1" fontId="0" fillId="0" borderId="0" xfId="0" applyNumberFormat="1"/>
    <xf numFmtId="0" fontId="0" fillId="0" borderId="1" xfId="0" applyFill="1" applyBorder="1"/>
    <xf numFmtId="0" fontId="2" fillId="5" borderId="1" xfId="0" applyFont="1" applyFill="1" applyBorder="1" applyAlignment="1">
      <alignment wrapText="1"/>
    </xf>
    <xf numFmtId="0" fontId="0" fillId="6" borderId="1" xfId="0" applyFill="1" applyBorder="1"/>
    <xf numFmtId="0" fontId="2" fillId="6" borderId="1" xfId="0" applyFont="1" applyFill="1" applyBorder="1" applyAlignment="1">
      <alignment wrapText="1"/>
    </xf>
    <xf numFmtId="1" fontId="0" fillId="0" borderId="1" xfId="0" applyNumberFormat="1" applyBorder="1"/>
    <xf numFmtId="0" fontId="2" fillId="3" borderId="1" xfId="0" applyFont="1" applyFill="1" applyBorder="1" applyAlignment="1">
      <alignment horizontal="left"/>
    </xf>
    <xf numFmtId="0" fontId="2" fillId="3" borderId="1" xfId="0" applyNumberFormat="1" applyFont="1" applyFill="1" applyBorder="1"/>
    <xf numFmtId="0" fontId="2" fillId="4" borderId="1" xfId="0" applyFont="1" applyFill="1" applyBorder="1"/>
    <xf numFmtId="0" fontId="2" fillId="7" borderId="1" xfId="0" applyFont="1" applyFill="1" applyBorder="1" applyAlignment="1">
      <alignment wrapText="1"/>
    </xf>
    <xf numFmtId="1" fontId="0" fillId="0" borderId="0" xfId="0" applyNumberFormat="1" applyBorder="1"/>
    <xf numFmtId="0" fontId="2" fillId="8" borderId="1" xfId="0" applyFont="1" applyFill="1" applyBorder="1" applyAlignment="1">
      <alignment wrapText="1"/>
    </xf>
    <xf numFmtId="0" fontId="2" fillId="9" borderId="1" xfId="0" applyFont="1" applyFill="1" applyBorder="1" applyAlignment="1">
      <alignment wrapText="1"/>
    </xf>
    <xf numFmtId="0" fontId="2" fillId="1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NumberFormat="1" applyFont="1" applyFill="1" applyBorder="1"/>
    <xf numFmtId="0" fontId="0" fillId="0" borderId="0" xfId="0" applyFill="1"/>
    <xf numFmtId="0" fontId="2" fillId="11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workbookViewId="0">
      <pane xSplit="3" ySplit="1" topLeftCell="P2" activePane="bottomRight" state="frozen"/>
      <selection pane="topRight" activeCell="I1" sqref="I1"/>
      <selection pane="bottomLeft" activeCell="A2" sqref="A2"/>
      <selection pane="bottomRight" sqref="A1:XFD1048576"/>
    </sheetView>
  </sheetViews>
  <sheetFormatPr defaultColWidth="24.28515625" defaultRowHeight="15"/>
  <cols>
    <col min="1" max="1" width="7.140625" customWidth="1"/>
    <col min="2" max="2" width="30" customWidth="1"/>
    <col min="3" max="3" width="17.28515625" customWidth="1"/>
    <col min="4" max="4" width="17.140625" customWidth="1"/>
    <col min="5" max="5" width="19.7109375" customWidth="1"/>
    <col min="6" max="6" width="14.85546875" customWidth="1"/>
    <col min="7" max="7" width="17.42578125" customWidth="1"/>
    <col min="8" max="8" width="17.7109375" customWidth="1"/>
    <col min="9" max="9" width="17.5703125" customWidth="1"/>
    <col min="10" max="10" width="18.85546875" bestFit="1" customWidth="1"/>
    <col min="11" max="11" width="20.42578125" bestFit="1" customWidth="1"/>
    <col min="12" max="12" width="15.85546875" customWidth="1"/>
    <col min="13" max="13" width="17.28515625" customWidth="1"/>
    <col min="14" max="14" width="19.85546875" customWidth="1"/>
    <col min="15" max="15" width="19.42578125" customWidth="1"/>
    <col min="16" max="17" width="13.42578125" customWidth="1"/>
  </cols>
  <sheetData>
    <row r="1" spans="1:21" s="2" customFormat="1" ht="61.5" customHeight="1">
      <c r="A1" s="1" t="s">
        <v>0</v>
      </c>
      <c r="B1" s="1" t="s">
        <v>1</v>
      </c>
      <c r="C1" s="1" t="s">
        <v>49</v>
      </c>
      <c r="D1" s="1" t="s">
        <v>46</v>
      </c>
      <c r="E1" s="20" t="s">
        <v>50</v>
      </c>
      <c r="F1" s="20" t="s">
        <v>51</v>
      </c>
      <c r="G1" s="1" t="s">
        <v>45</v>
      </c>
      <c r="H1" s="1" t="s">
        <v>47</v>
      </c>
      <c r="I1" s="1" t="s">
        <v>48</v>
      </c>
      <c r="J1" s="22" t="s">
        <v>58</v>
      </c>
      <c r="K1" s="22" t="s">
        <v>52</v>
      </c>
      <c r="L1" s="22" t="s">
        <v>53</v>
      </c>
      <c r="M1" s="22" t="s">
        <v>54</v>
      </c>
      <c r="N1" s="22" t="s">
        <v>56</v>
      </c>
      <c r="O1" s="22" t="s">
        <v>57</v>
      </c>
      <c r="P1" s="22" t="s">
        <v>55</v>
      </c>
      <c r="Q1" s="29" t="s">
        <v>59</v>
      </c>
      <c r="R1" s="27" t="s">
        <v>56</v>
      </c>
      <c r="S1" s="27" t="s">
        <v>57</v>
      </c>
      <c r="T1" s="30" t="s">
        <v>61</v>
      </c>
      <c r="U1" s="30" t="s">
        <v>62</v>
      </c>
    </row>
    <row r="2" spans="1:21">
      <c r="A2" s="3">
        <v>615</v>
      </c>
      <c r="B2" s="4" t="s">
        <v>3</v>
      </c>
      <c r="C2" s="5">
        <v>654267</v>
      </c>
      <c r="D2" s="3">
        <f>+C2*40</f>
        <v>26170680</v>
      </c>
      <c r="E2" s="3">
        <v>420351</v>
      </c>
      <c r="F2" s="3">
        <f>C2-E2</f>
        <v>233916</v>
      </c>
      <c r="G2" s="3">
        <v>196255</v>
      </c>
      <c r="H2" s="3">
        <f>+C2*4</f>
        <v>2617068</v>
      </c>
      <c r="I2" s="3">
        <f>+H2-G2</f>
        <v>2420813</v>
      </c>
      <c r="J2" s="3">
        <f>C2*4</f>
        <v>2617068</v>
      </c>
      <c r="K2" s="3">
        <f>J2-G2</f>
        <v>2420813</v>
      </c>
      <c r="L2" s="3">
        <v>1541336</v>
      </c>
      <c r="M2" s="3">
        <v>140068</v>
      </c>
      <c r="N2" s="3">
        <f>IF(K2&gt;0,0,K2)</f>
        <v>0</v>
      </c>
      <c r="O2" s="3">
        <f>IF(K2&lt;0,0,K2)</f>
        <v>2420813</v>
      </c>
      <c r="P2" s="23">
        <f>G2-L2</f>
        <v>-1345081</v>
      </c>
      <c r="Q2" s="28">
        <f>G2-M2</f>
        <v>56187</v>
      </c>
      <c r="R2">
        <f>IF(Q2&gt;0,0,Q2)</f>
        <v>0</v>
      </c>
      <c r="S2">
        <f>IF(Q2&lt;0,0,Q2)</f>
        <v>56187</v>
      </c>
      <c r="T2" s="18">
        <f>G2-L2</f>
        <v>-1345081</v>
      </c>
      <c r="U2" s="18">
        <f>T2-L2</f>
        <v>-2886417</v>
      </c>
    </row>
    <row r="3" spans="1:21">
      <c r="A3" s="3">
        <v>1111</v>
      </c>
      <c r="B3" s="4" t="s">
        <v>60</v>
      </c>
      <c r="C3" s="5">
        <v>100</v>
      </c>
      <c r="D3" s="3">
        <f>+C3*40</f>
        <v>4000</v>
      </c>
      <c r="E3" s="3">
        <v>50</v>
      </c>
      <c r="F3" s="3">
        <f>C3-E3</f>
        <v>50</v>
      </c>
      <c r="G3" s="3">
        <v>4000</v>
      </c>
      <c r="H3" s="3"/>
      <c r="I3" s="3"/>
      <c r="J3" s="3"/>
      <c r="K3" s="3"/>
      <c r="L3" s="3">
        <v>200</v>
      </c>
      <c r="M3" s="3">
        <v>200</v>
      </c>
      <c r="N3" s="3"/>
      <c r="O3" s="3"/>
      <c r="P3" s="23"/>
      <c r="Q3" s="28">
        <v>200</v>
      </c>
      <c r="T3" s="18">
        <f t="shared" ref="T3:T44" si="0">G3-L3</f>
        <v>3800</v>
      </c>
      <c r="U3" s="18">
        <f t="shared" ref="U3:U44" si="1">T3-L3</f>
        <v>3600</v>
      </c>
    </row>
    <row r="4" spans="1:21">
      <c r="A4" s="3">
        <v>821</v>
      </c>
      <c r="B4" s="4" t="s">
        <v>4</v>
      </c>
      <c r="C4" s="5">
        <v>885272</v>
      </c>
      <c r="D4" s="3">
        <f t="shared" ref="D4:D43" si="2">+C4*40</f>
        <v>35410880</v>
      </c>
      <c r="E4" s="3">
        <v>885272</v>
      </c>
      <c r="F4" s="3">
        <f t="shared" ref="F4:F44" si="3">C4-E4</f>
        <v>0</v>
      </c>
      <c r="G4" s="3">
        <v>1838773</v>
      </c>
      <c r="H4" s="3">
        <f t="shared" ref="H4:H44" si="4">+C4*4</f>
        <v>3541088</v>
      </c>
      <c r="I4" s="3">
        <f t="shared" ref="I4:I44" si="5">+H4-G4</f>
        <v>1702315</v>
      </c>
      <c r="J4" s="3">
        <f t="shared" ref="J4:J45" si="6">C4*4</f>
        <v>3541088</v>
      </c>
      <c r="K4" s="3">
        <f t="shared" ref="K4:K45" si="7">J4-G4</f>
        <v>1702315</v>
      </c>
      <c r="L4" s="3">
        <v>3541088</v>
      </c>
      <c r="M4" s="3">
        <v>0</v>
      </c>
      <c r="N4" s="3">
        <f t="shared" ref="N4:N44" si="8">IF(K4&gt;0,0,K4)</f>
        <v>0</v>
      </c>
      <c r="O4" s="3">
        <f t="shared" ref="O4:O44" si="9">IF(K4&lt;0,0,K4)</f>
        <v>1702315</v>
      </c>
      <c r="P4" s="23">
        <f t="shared" ref="P4:P44" si="10">G4-L4</f>
        <v>-1702315</v>
      </c>
      <c r="Q4" s="28">
        <f t="shared" ref="Q4:Q44" si="11">G4-M4</f>
        <v>1838773</v>
      </c>
      <c r="R4">
        <f t="shared" ref="R4:R44" si="12">IF(Q4&gt;0,0,Q4)</f>
        <v>0</v>
      </c>
      <c r="S4">
        <f t="shared" ref="S4:S44" si="13">IF(Q4&lt;0,0,Q4)</f>
        <v>1838773</v>
      </c>
      <c r="T4" s="18">
        <f t="shared" si="0"/>
        <v>-1702315</v>
      </c>
      <c r="U4" s="18">
        <f t="shared" si="1"/>
        <v>-5243403</v>
      </c>
    </row>
    <row r="5" spans="1:21">
      <c r="A5" s="3">
        <v>601</v>
      </c>
      <c r="B5" s="4" t="s">
        <v>5</v>
      </c>
      <c r="C5" s="5">
        <v>108409</v>
      </c>
      <c r="D5" s="3">
        <f t="shared" si="2"/>
        <v>4336360</v>
      </c>
      <c r="E5" s="3">
        <v>108409</v>
      </c>
      <c r="F5" s="3">
        <f t="shared" si="3"/>
        <v>0</v>
      </c>
      <c r="G5" s="3">
        <v>4066416</v>
      </c>
      <c r="H5" s="3">
        <f t="shared" si="4"/>
        <v>433636</v>
      </c>
      <c r="I5" s="3">
        <f t="shared" si="5"/>
        <v>-3632780</v>
      </c>
      <c r="J5" s="3">
        <f t="shared" si="6"/>
        <v>433636</v>
      </c>
      <c r="K5" s="3">
        <f t="shared" si="7"/>
        <v>-3632780</v>
      </c>
      <c r="L5" s="3">
        <v>362184</v>
      </c>
      <c r="M5" s="3">
        <v>71452</v>
      </c>
      <c r="N5" s="3">
        <f t="shared" si="8"/>
        <v>-3632780</v>
      </c>
      <c r="O5" s="3">
        <f t="shared" si="9"/>
        <v>0</v>
      </c>
      <c r="P5" s="23">
        <f t="shared" si="10"/>
        <v>3704232</v>
      </c>
      <c r="Q5" s="28">
        <f t="shared" si="11"/>
        <v>3994964</v>
      </c>
      <c r="R5">
        <f t="shared" si="12"/>
        <v>0</v>
      </c>
      <c r="S5">
        <f t="shared" si="13"/>
        <v>3994964</v>
      </c>
      <c r="T5" s="18">
        <f t="shared" si="0"/>
        <v>3704232</v>
      </c>
      <c r="U5" s="18">
        <f t="shared" si="1"/>
        <v>3342048</v>
      </c>
    </row>
    <row r="6" spans="1:21">
      <c r="A6" s="3">
        <v>602</v>
      </c>
      <c r="B6" s="4" t="s">
        <v>6</v>
      </c>
      <c r="C6" s="5">
        <v>2110059</v>
      </c>
      <c r="D6" s="3">
        <f t="shared" si="2"/>
        <v>84402360</v>
      </c>
      <c r="E6" s="3">
        <v>1916677</v>
      </c>
      <c r="F6" s="3">
        <f t="shared" si="3"/>
        <v>193382</v>
      </c>
      <c r="G6" s="3">
        <v>19381388</v>
      </c>
      <c r="H6" s="3">
        <f t="shared" si="4"/>
        <v>8440236</v>
      </c>
      <c r="I6" s="3">
        <f t="shared" si="5"/>
        <v>-10941152</v>
      </c>
      <c r="J6" s="3">
        <f t="shared" si="6"/>
        <v>8440236</v>
      </c>
      <c r="K6" s="3">
        <f t="shared" si="7"/>
        <v>-10941152</v>
      </c>
      <c r="L6" s="3">
        <v>7481743.0370370373</v>
      </c>
      <c r="M6" s="3">
        <v>184628</v>
      </c>
      <c r="N6" s="3">
        <f t="shared" si="8"/>
        <v>-10941152</v>
      </c>
      <c r="O6" s="3">
        <f t="shared" si="9"/>
        <v>0</v>
      </c>
      <c r="P6" s="23">
        <f t="shared" si="10"/>
        <v>11899644.962962963</v>
      </c>
      <c r="Q6" s="28">
        <f t="shared" si="11"/>
        <v>19196760</v>
      </c>
      <c r="R6">
        <f t="shared" si="12"/>
        <v>0</v>
      </c>
      <c r="S6">
        <f t="shared" si="13"/>
        <v>19196760</v>
      </c>
      <c r="T6" s="18">
        <f t="shared" si="0"/>
        <v>11899644.962962963</v>
      </c>
      <c r="U6" s="18">
        <f t="shared" si="1"/>
        <v>4417901.9259259254</v>
      </c>
    </row>
    <row r="7" spans="1:21">
      <c r="A7" s="3">
        <v>611</v>
      </c>
      <c r="B7" s="4" t="s">
        <v>7</v>
      </c>
      <c r="C7" s="5">
        <v>1173591</v>
      </c>
      <c r="D7" s="3">
        <f t="shared" si="2"/>
        <v>46943640</v>
      </c>
      <c r="E7" s="3">
        <v>1080222</v>
      </c>
      <c r="F7" s="3">
        <f t="shared" si="3"/>
        <v>93369</v>
      </c>
      <c r="G7" s="3">
        <v>1393064</v>
      </c>
      <c r="H7" s="3">
        <f t="shared" si="4"/>
        <v>4694364</v>
      </c>
      <c r="I7" s="3">
        <f t="shared" si="5"/>
        <v>3301300</v>
      </c>
      <c r="J7" s="3">
        <f t="shared" si="6"/>
        <v>4694364</v>
      </c>
      <c r="K7" s="3">
        <f t="shared" si="7"/>
        <v>3301300</v>
      </c>
      <c r="L7" s="3">
        <v>3956528</v>
      </c>
      <c r="M7" s="3">
        <v>364360</v>
      </c>
      <c r="N7" s="3">
        <f t="shared" si="8"/>
        <v>0</v>
      </c>
      <c r="O7" s="3">
        <f t="shared" si="9"/>
        <v>3301300</v>
      </c>
      <c r="P7" s="23">
        <f t="shared" si="10"/>
        <v>-2563464</v>
      </c>
      <c r="Q7" s="28">
        <f t="shared" si="11"/>
        <v>1028704</v>
      </c>
      <c r="R7">
        <f t="shared" si="12"/>
        <v>0</v>
      </c>
      <c r="S7">
        <f t="shared" si="13"/>
        <v>1028704</v>
      </c>
      <c r="T7" s="18">
        <f t="shared" si="0"/>
        <v>-2563464</v>
      </c>
      <c r="U7" s="18">
        <f t="shared" si="1"/>
        <v>-6519992</v>
      </c>
    </row>
    <row r="8" spans="1:21">
      <c r="A8" s="3">
        <v>135</v>
      </c>
      <c r="B8" s="4" t="s">
        <v>8</v>
      </c>
      <c r="C8" s="5">
        <v>24810</v>
      </c>
      <c r="D8" s="3">
        <f t="shared" si="2"/>
        <v>992400</v>
      </c>
      <c r="E8" s="3">
        <v>24810</v>
      </c>
      <c r="F8" s="3">
        <f t="shared" si="3"/>
        <v>0</v>
      </c>
      <c r="G8" s="3">
        <v>42760</v>
      </c>
      <c r="H8" s="3">
        <f t="shared" si="4"/>
        <v>99240</v>
      </c>
      <c r="I8" s="3">
        <f t="shared" si="5"/>
        <v>56480</v>
      </c>
      <c r="J8" s="3">
        <f t="shared" si="6"/>
        <v>99240</v>
      </c>
      <c r="K8" s="3">
        <f t="shared" si="7"/>
        <v>56480</v>
      </c>
      <c r="L8" s="3">
        <v>99240</v>
      </c>
      <c r="M8" s="3">
        <v>0</v>
      </c>
      <c r="N8" s="3">
        <f t="shared" si="8"/>
        <v>0</v>
      </c>
      <c r="O8" s="3">
        <f t="shared" si="9"/>
        <v>56480</v>
      </c>
      <c r="P8" s="23">
        <f t="shared" si="10"/>
        <v>-56480</v>
      </c>
      <c r="Q8" s="28">
        <f t="shared" si="11"/>
        <v>42760</v>
      </c>
      <c r="R8">
        <f t="shared" si="12"/>
        <v>0</v>
      </c>
      <c r="S8">
        <f t="shared" si="13"/>
        <v>42760</v>
      </c>
      <c r="T8" s="18">
        <f t="shared" si="0"/>
        <v>-56480</v>
      </c>
      <c r="U8" s="18">
        <f t="shared" si="1"/>
        <v>-155720</v>
      </c>
    </row>
    <row r="9" spans="1:21" ht="30">
      <c r="A9" s="3">
        <v>206</v>
      </c>
      <c r="B9" s="4" t="s">
        <v>9</v>
      </c>
      <c r="C9" s="5">
        <v>30548682</v>
      </c>
      <c r="D9" s="3">
        <f t="shared" si="2"/>
        <v>1221947280</v>
      </c>
      <c r="E9" s="3">
        <v>22024340</v>
      </c>
      <c r="F9" s="3">
        <f t="shared" si="3"/>
        <v>8524342</v>
      </c>
      <c r="G9" s="3">
        <v>191074608</v>
      </c>
      <c r="H9" s="3">
        <f t="shared" si="4"/>
        <v>122194728</v>
      </c>
      <c r="I9" s="3">
        <f t="shared" si="5"/>
        <v>-68879880</v>
      </c>
      <c r="J9" s="3">
        <f t="shared" si="6"/>
        <v>122194728</v>
      </c>
      <c r="K9" s="3">
        <f t="shared" si="7"/>
        <v>-68879880</v>
      </c>
      <c r="L9" s="3">
        <v>78447070.09523809</v>
      </c>
      <c r="M9" s="3">
        <v>9631944</v>
      </c>
      <c r="N9" s="3">
        <f t="shared" si="8"/>
        <v>-68879880</v>
      </c>
      <c r="O9" s="3">
        <f t="shared" si="9"/>
        <v>0</v>
      </c>
      <c r="P9" s="23">
        <f t="shared" si="10"/>
        <v>112627537.90476191</v>
      </c>
      <c r="Q9" s="28">
        <f t="shared" si="11"/>
        <v>181442664</v>
      </c>
      <c r="R9">
        <f t="shared" si="12"/>
        <v>0</v>
      </c>
      <c r="S9">
        <f t="shared" si="13"/>
        <v>181442664</v>
      </c>
      <c r="T9" s="18">
        <f t="shared" si="0"/>
        <v>112627537.90476191</v>
      </c>
      <c r="U9" s="18">
        <f t="shared" si="1"/>
        <v>34180467.809523821</v>
      </c>
    </row>
    <row r="10" spans="1:21">
      <c r="A10" s="3">
        <v>618</v>
      </c>
      <c r="B10" s="4" t="s">
        <v>10</v>
      </c>
      <c r="C10" s="5">
        <v>7414510</v>
      </c>
      <c r="D10" s="3">
        <f t="shared" si="2"/>
        <v>296580400</v>
      </c>
      <c r="E10" s="3">
        <v>3242803</v>
      </c>
      <c r="F10" s="3">
        <f t="shared" si="3"/>
        <v>4171707</v>
      </c>
      <c r="G10" s="3">
        <v>45062737</v>
      </c>
      <c r="H10" s="3">
        <f t="shared" si="4"/>
        <v>29658040</v>
      </c>
      <c r="I10" s="3">
        <f t="shared" si="5"/>
        <v>-15404697</v>
      </c>
      <c r="J10" s="3">
        <f t="shared" si="6"/>
        <v>29658040</v>
      </c>
      <c r="K10" s="3">
        <f t="shared" si="7"/>
        <v>-15404697</v>
      </c>
      <c r="L10" s="3">
        <v>12456368</v>
      </c>
      <c r="M10" s="3">
        <v>514844</v>
      </c>
      <c r="N10" s="3">
        <f t="shared" si="8"/>
        <v>-15404697</v>
      </c>
      <c r="O10" s="3">
        <f t="shared" si="9"/>
        <v>0</v>
      </c>
      <c r="P10" s="23">
        <f t="shared" si="10"/>
        <v>32606369</v>
      </c>
      <c r="Q10" s="28">
        <f t="shared" si="11"/>
        <v>44547893</v>
      </c>
      <c r="R10">
        <f t="shared" si="12"/>
        <v>0</v>
      </c>
      <c r="S10">
        <f t="shared" si="13"/>
        <v>44547893</v>
      </c>
      <c r="T10" s="18">
        <f t="shared" si="0"/>
        <v>32606369</v>
      </c>
      <c r="U10" s="18">
        <f t="shared" si="1"/>
        <v>20150001</v>
      </c>
    </row>
    <row r="11" spans="1:21">
      <c r="A11" s="3">
        <v>108</v>
      </c>
      <c r="B11" s="4" t="s">
        <v>11</v>
      </c>
      <c r="C11" s="5">
        <v>1622065</v>
      </c>
      <c r="D11" s="3">
        <f t="shared" si="2"/>
        <v>64882600</v>
      </c>
      <c r="E11" s="3">
        <v>1612501</v>
      </c>
      <c r="F11" s="3">
        <f t="shared" si="3"/>
        <v>9564</v>
      </c>
      <c r="G11" s="3">
        <v>14341349</v>
      </c>
      <c r="H11" s="3">
        <f t="shared" si="4"/>
        <v>6488260</v>
      </c>
      <c r="I11" s="3">
        <f t="shared" si="5"/>
        <v>-7853089</v>
      </c>
      <c r="J11" s="3">
        <f t="shared" si="6"/>
        <v>6488260</v>
      </c>
      <c r="K11" s="3">
        <f t="shared" si="7"/>
        <v>-7853089</v>
      </c>
      <c r="L11" s="3">
        <v>6445712</v>
      </c>
      <c r="M11" s="3">
        <v>4292</v>
      </c>
      <c r="N11" s="3">
        <f t="shared" si="8"/>
        <v>-7853089</v>
      </c>
      <c r="O11" s="3">
        <f t="shared" si="9"/>
        <v>0</v>
      </c>
      <c r="P11" s="23">
        <f t="shared" si="10"/>
        <v>7895637</v>
      </c>
      <c r="Q11" s="28">
        <f t="shared" si="11"/>
        <v>14337057</v>
      </c>
      <c r="R11">
        <f t="shared" si="12"/>
        <v>0</v>
      </c>
      <c r="S11">
        <f t="shared" si="13"/>
        <v>14337057</v>
      </c>
      <c r="T11" s="18">
        <f t="shared" si="0"/>
        <v>7895637</v>
      </c>
      <c r="U11" s="18">
        <f t="shared" si="1"/>
        <v>1449925</v>
      </c>
    </row>
    <row r="12" spans="1:21" ht="30">
      <c r="A12" s="3">
        <v>952</v>
      </c>
      <c r="B12" s="4" t="s">
        <v>12</v>
      </c>
      <c r="C12" s="5">
        <v>9196</v>
      </c>
      <c r="D12" s="3">
        <f t="shared" si="2"/>
        <v>367840</v>
      </c>
      <c r="E12" s="3">
        <v>9196</v>
      </c>
      <c r="F12" s="3">
        <f t="shared" si="3"/>
        <v>0</v>
      </c>
      <c r="G12" s="3">
        <v>367840</v>
      </c>
      <c r="H12" s="3">
        <f t="shared" si="4"/>
        <v>36784</v>
      </c>
      <c r="I12" s="3">
        <f t="shared" si="5"/>
        <v>-331056</v>
      </c>
      <c r="J12" s="3">
        <f t="shared" si="6"/>
        <v>36784</v>
      </c>
      <c r="K12" s="3">
        <f t="shared" si="7"/>
        <v>-331056</v>
      </c>
      <c r="L12" s="3">
        <v>36784</v>
      </c>
      <c r="M12" s="3">
        <v>0</v>
      </c>
      <c r="N12" s="3">
        <f t="shared" si="8"/>
        <v>-331056</v>
      </c>
      <c r="O12" s="3">
        <f t="shared" si="9"/>
        <v>0</v>
      </c>
      <c r="P12" s="23">
        <f t="shared" si="10"/>
        <v>331056</v>
      </c>
      <c r="Q12" s="28">
        <f t="shared" si="11"/>
        <v>367840</v>
      </c>
      <c r="R12">
        <f t="shared" si="12"/>
        <v>0</v>
      </c>
      <c r="S12">
        <f t="shared" si="13"/>
        <v>367840</v>
      </c>
      <c r="T12" s="18">
        <f t="shared" si="0"/>
        <v>331056</v>
      </c>
      <c r="U12" s="18">
        <f t="shared" si="1"/>
        <v>294272</v>
      </c>
    </row>
    <row r="13" spans="1:21" s="9" customFormat="1">
      <c r="A13" s="6">
        <v>921</v>
      </c>
      <c r="B13" s="7" t="s">
        <v>13</v>
      </c>
      <c r="C13" s="8">
        <v>23676</v>
      </c>
      <c r="D13" s="6">
        <f t="shared" si="2"/>
        <v>947040</v>
      </c>
      <c r="E13" s="3">
        <v>23676</v>
      </c>
      <c r="F13" s="3">
        <f t="shared" si="3"/>
        <v>0</v>
      </c>
      <c r="G13" s="3">
        <v>152</v>
      </c>
      <c r="H13" s="3">
        <f t="shared" si="4"/>
        <v>94704</v>
      </c>
      <c r="I13" s="3">
        <f t="shared" si="5"/>
        <v>94552</v>
      </c>
      <c r="J13" s="3">
        <f t="shared" si="6"/>
        <v>94704</v>
      </c>
      <c r="K13" s="3">
        <f t="shared" si="7"/>
        <v>94552</v>
      </c>
      <c r="L13" s="3">
        <v>94704</v>
      </c>
      <c r="M13" s="3">
        <v>0</v>
      </c>
      <c r="N13" s="3">
        <f t="shared" si="8"/>
        <v>0</v>
      </c>
      <c r="O13" s="3">
        <f t="shared" si="9"/>
        <v>94552</v>
      </c>
      <c r="P13" s="23">
        <f t="shared" si="10"/>
        <v>-94552</v>
      </c>
      <c r="Q13" s="28">
        <f t="shared" si="11"/>
        <v>152</v>
      </c>
      <c r="R13">
        <f t="shared" si="12"/>
        <v>0</v>
      </c>
      <c r="S13">
        <f t="shared" si="13"/>
        <v>152</v>
      </c>
      <c r="T13" s="18">
        <f t="shared" si="0"/>
        <v>-94552</v>
      </c>
      <c r="U13" s="18">
        <f t="shared" si="1"/>
        <v>-189256</v>
      </c>
    </row>
    <row r="14" spans="1:21">
      <c r="A14" s="3">
        <v>106</v>
      </c>
      <c r="B14" s="4" t="s">
        <v>14</v>
      </c>
      <c r="C14" s="5">
        <v>589069</v>
      </c>
      <c r="D14" s="3">
        <f t="shared" si="2"/>
        <v>23562760</v>
      </c>
      <c r="E14" s="3">
        <v>242250</v>
      </c>
      <c r="F14" s="3">
        <f t="shared" si="3"/>
        <v>346819</v>
      </c>
      <c r="G14" s="3">
        <v>1739102</v>
      </c>
      <c r="H14" s="3">
        <f t="shared" si="4"/>
        <v>2356276</v>
      </c>
      <c r="I14" s="3">
        <f t="shared" si="5"/>
        <v>617174</v>
      </c>
      <c r="J14" s="3">
        <f t="shared" si="6"/>
        <v>2356276</v>
      </c>
      <c r="K14" s="3">
        <f t="shared" si="7"/>
        <v>617174</v>
      </c>
      <c r="L14" s="3">
        <v>926028</v>
      </c>
      <c r="M14" s="3">
        <v>42972</v>
      </c>
      <c r="N14" s="3">
        <f t="shared" si="8"/>
        <v>0</v>
      </c>
      <c r="O14" s="3">
        <f t="shared" si="9"/>
        <v>617174</v>
      </c>
      <c r="P14" s="23">
        <f t="shared" si="10"/>
        <v>813074</v>
      </c>
      <c r="Q14" s="28">
        <f t="shared" si="11"/>
        <v>1696130</v>
      </c>
      <c r="R14">
        <f t="shared" si="12"/>
        <v>0</v>
      </c>
      <c r="S14">
        <f t="shared" si="13"/>
        <v>1696130</v>
      </c>
      <c r="T14" s="18">
        <f t="shared" si="0"/>
        <v>813074</v>
      </c>
      <c r="U14" s="18">
        <f t="shared" si="1"/>
        <v>-112954</v>
      </c>
    </row>
    <row r="15" spans="1:21">
      <c r="A15" s="3">
        <v>103</v>
      </c>
      <c r="B15" s="4" t="s">
        <v>15</v>
      </c>
      <c r="C15" s="5">
        <v>327940</v>
      </c>
      <c r="D15" s="3">
        <f t="shared" si="2"/>
        <v>13117600</v>
      </c>
      <c r="E15" s="3">
        <v>115887</v>
      </c>
      <c r="F15" s="3">
        <f t="shared" si="3"/>
        <v>212053</v>
      </c>
      <c r="G15" s="3">
        <v>1368084</v>
      </c>
      <c r="H15" s="3">
        <f t="shared" si="4"/>
        <v>1311760</v>
      </c>
      <c r="I15" s="3">
        <f t="shared" si="5"/>
        <v>-56324</v>
      </c>
      <c r="J15" s="3">
        <f t="shared" si="6"/>
        <v>1311760</v>
      </c>
      <c r="K15" s="3">
        <f t="shared" si="7"/>
        <v>-56324</v>
      </c>
      <c r="L15" s="3">
        <v>451396</v>
      </c>
      <c r="M15" s="3">
        <v>12152</v>
      </c>
      <c r="N15" s="3">
        <f t="shared" si="8"/>
        <v>-56324</v>
      </c>
      <c r="O15" s="3">
        <f t="shared" si="9"/>
        <v>0</v>
      </c>
      <c r="P15" s="23">
        <f t="shared" si="10"/>
        <v>916688</v>
      </c>
      <c r="Q15" s="28">
        <f t="shared" si="11"/>
        <v>1355932</v>
      </c>
      <c r="R15">
        <f t="shared" si="12"/>
        <v>0</v>
      </c>
      <c r="S15">
        <f t="shared" si="13"/>
        <v>1355932</v>
      </c>
      <c r="T15" s="18">
        <f t="shared" si="0"/>
        <v>916688</v>
      </c>
      <c r="U15" s="18">
        <f t="shared" si="1"/>
        <v>465292</v>
      </c>
    </row>
    <row r="16" spans="1:21">
      <c r="A16" s="19">
        <v>130</v>
      </c>
      <c r="B16" s="4" t="s">
        <v>16</v>
      </c>
      <c r="C16" s="5">
        <v>197</v>
      </c>
      <c r="D16" s="3">
        <f t="shared" si="2"/>
        <v>7880</v>
      </c>
      <c r="E16" s="3">
        <v>197</v>
      </c>
      <c r="F16" s="3">
        <f t="shared" si="3"/>
        <v>0</v>
      </c>
      <c r="G16" s="3">
        <v>7880</v>
      </c>
      <c r="H16" s="3">
        <f t="shared" si="4"/>
        <v>788</v>
      </c>
      <c r="I16" s="3">
        <f t="shared" si="5"/>
        <v>-7092</v>
      </c>
      <c r="J16" s="3">
        <f t="shared" si="6"/>
        <v>788</v>
      </c>
      <c r="K16" s="3">
        <f t="shared" si="7"/>
        <v>-7092</v>
      </c>
      <c r="L16" s="3">
        <v>788</v>
      </c>
      <c r="M16" s="3">
        <v>0</v>
      </c>
      <c r="N16" s="3">
        <f t="shared" si="8"/>
        <v>-7092</v>
      </c>
      <c r="O16" s="3">
        <f t="shared" si="9"/>
        <v>0</v>
      </c>
      <c r="P16" s="23">
        <f t="shared" si="10"/>
        <v>7092</v>
      </c>
      <c r="Q16" s="28">
        <f t="shared" si="11"/>
        <v>7880</v>
      </c>
      <c r="R16">
        <f t="shared" si="12"/>
        <v>0</v>
      </c>
      <c r="S16">
        <f t="shared" si="13"/>
        <v>7880</v>
      </c>
      <c r="T16" s="18">
        <f t="shared" si="0"/>
        <v>7092</v>
      </c>
      <c r="U16" s="18">
        <f t="shared" si="1"/>
        <v>6304</v>
      </c>
    </row>
    <row r="17" spans="1:21">
      <c r="A17" s="3">
        <v>124</v>
      </c>
      <c r="B17" s="4" t="s">
        <v>17</v>
      </c>
      <c r="C17" s="5">
        <v>3028260</v>
      </c>
      <c r="D17" s="3">
        <f t="shared" si="2"/>
        <v>121130400</v>
      </c>
      <c r="E17" s="3">
        <v>720188</v>
      </c>
      <c r="F17" s="3">
        <f t="shared" si="3"/>
        <v>2308072</v>
      </c>
      <c r="G17" s="3">
        <v>12846801</v>
      </c>
      <c r="H17" s="3">
        <f t="shared" si="4"/>
        <v>12113040</v>
      </c>
      <c r="I17" s="3">
        <f t="shared" si="5"/>
        <v>-733761</v>
      </c>
      <c r="J17" s="3">
        <f t="shared" si="6"/>
        <v>12113040</v>
      </c>
      <c r="K17" s="3">
        <f t="shared" si="7"/>
        <v>-733761</v>
      </c>
      <c r="L17" s="3">
        <v>2717685.8730158727</v>
      </c>
      <c r="M17" s="3">
        <v>158076</v>
      </c>
      <c r="N17" s="3">
        <f t="shared" si="8"/>
        <v>-733761</v>
      </c>
      <c r="O17" s="3">
        <f t="shared" si="9"/>
        <v>0</v>
      </c>
      <c r="P17" s="23">
        <f t="shared" si="10"/>
        <v>10129115.126984127</v>
      </c>
      <c r="Q17" s="28">
        <f t="shared" si="11"/>
        <v>12688725</v>
      </c>
      <c r="R17">
        <f t="shared" si="12"/>
        <v>0</v>
      </c>
      <c r="S17">
        <f t="shared" si="13"/>
        <v>12688725</v>
      </c>
      <c r="T17" s="18">
        <f t="shared" si="0"/>
        <v>10129115.126984127</v>
      </c>
      <c r="U17" s="18">
        <f t="shared" si="1"/>
        <v>7411429.2539682537</v>
      </c>
    </row>
    <row r="18" spans="1:21">
      <c r="A18" s="3">
        <v>102</v>
      </c>
      <c r="B18" s="4" t="s">
        <v>18</v>
      </c>
      <c r="C18" s="5">
        <v>58268</v>
      </c>
      <c r="D18" s="3">
        <f t="shared" si="2"/>
        <v>2330720</v>
      </c>
      <c r="E18" s="3">
        <v>58268</v>
      </c>
      <c r="F18" s="3">
        <f t="shared" si="3"/>
        <v>0</v>
      </c>
      <c r="G18" s="3">
        <v>395673</v>
      </c>
      <c r="H18" s="3">
        <f t="shared" si="4"/>
        <v>233072</v>
      </c>
      <c r="I18" s="3">
        <f t="shared" si="5"/>
        <v>-162601</v>
      </c>
      <c r="J18" s="3">
        <f t="shared" si="6"/>
        <v>233072</v>
      </c>
      <c r="K18" s="3">
        <f t="shared" si="7"/>
        <v>-162601</v>
      </c>
      <c r="L18" s="3">
        <v>190692</v>
      </c>
      <c r="M18" s="3">
        <v>42380</v>
      </c>
      <c r="N18" s="3">
        <f t="shared" si="8"/>
        <v>-162601</v>
      </c>
      <c r="O18" s="3">
        <f t="shared" si="9"/>
        <v>0</v>
      </c>
      <c r="P18" s="23">
        <f t="shared" si="10"/>
        <v>204981</v>
      </c>
      <c r="Q18" s="28">
        <f t="shared" si="11"/>
        <v>353293</v>
      </c>
      <c r="R18">
        <f t="shared" si="12"/>
        <v>0</v>
      </c>
      <c r="S18">
        <f t="shared" si="13"/>
        <v>353293</v>
      </c>
      <c r="T18" s="18">
        <f t="shared" si="0"/>
        <v>204981</v>
      </c>
      <c r="U18" s="18">
        <f t="shared" si="1"/>
        <v>14289</v>
      </c>
    </row>
    <row r="19" spans="1:21">
      <c r="A19" s="3">
        <v>129</v>
      </c>
      <c r="B19" s="4" t="s">
        <v>19</v>
      </c>
      <c r="C19" s="5">
        <v>1383859</v>
      </c>
      <c r="D19" s="3">
        <f t="shared" si="2"/>
        <v>55354360</v>
      </c>
      <c r="E19" s="3">
        <v>1383859</v>
      </c>
      <c r="F19" s="3">
        <f t="shared" si="3"/>
        <v>0</v>
      </c>
      <c r="G19" s="3">
        <v>4746195</v>
      </c>
      <c r="H19" s="3">
        <f t="shared" si="4"/>
        <v>5535436</v>
      </c>
      <c r="I19" s="3">
        <f t="shared" si="5"/>
        <v>789241</v>
      </c>
      <c r="J19" s="3">
        <f t="shared" si="6"/>
        <v>5535436</v>
      </c>
      <c r="K19" s="3">
        <f t="shared" si="7"/>
        <v>789241</v>
      </c>
      <c r="L19" s="3">
        <v>5535436</v>
      </c>
      <c r="M19" s="3">
        <v>0</v>
      </c>
      <c r="N19" s="3">
        <f t="shared" si="8"/>
        <v>0</v>
      </c>
      <c r="O19" s="3">
        <f t="shared" si="9"/>
        <v>789241</v>
      </c>
      <c r="P19" s="23">
        <f t="shared" si="10"/>
        <v>-789241</v>
      </c>
      <c r="Q19" s="28">
        <f t="shared" si="11"/>
        <v>4746195</v>
      </c>
      <c r="R19">
        <f t="shared" si="12"/>
        <v>0</v>
      </c>
      <c r="S19">
        <f t="shared" si="13"/>
        <v>4746195</v>
      </c>
      <c r="T19" s="18">
        <f t="shared" si="0"/>
        <v>-789241</v>
      </c>
      <c r="U19" s="18">
        <f t="shared" si="1"/>
        <v>-6324677</v>
      </c>
    </row>
    <row r="20" spans="1:21">
      <c r="A20" s="3">
        <v>132</v>
      </c>
      <c r="B20" s="4" t="s">
        <v>20</v>
      </c>
      <c r="C20" s="5">
        <v>1071870</v>
      </c>
      <c r="D20" s="3">
        <f t="shared" si="2"/>
        <v>42874800</v>
      </c>
      <c r="E20" s="3">
        <v>1071870</v>
      </c>
      <c r="F20" s="3">
        <f t="shared" si="3"/>
        <v>0</v>
      </c>
      <c r="G20" s="3">
        <v>8037411</v>
      </c>
      <c r="H20" s="3">
        <f t="shared" si="4"/>
        <v>4287480</v>
      </c>
      <c r="I20" s="3">
        <f t="shared" si="5"/>
        <v>-3749931</v>
      </c>
      <c r="J20" s="3">
        <f t="shared" si="6"/>
        <v>4287480</v>
      </c>
      <c r="K20" s="3">
        <f t="shared" si="7"/>
        <v>-3749931</v>
      </c>
      <c r="L20" s="3">
        <v>4287480</v>
      </c>
      <c r="M20" s="3">
        <v>0</v>
      </c>
      <c r="N20" s="3">
        <f t="shared" si="8"/>
        <v>-3749931</v>
      </c>
      <c r="O20" s="3">
        <f t="shared" si="9"/>
        <v>0</v>
      </c>
      <c r="P20" s="23">
        <f t="shared" si="10"/>
        <v>3749931</v>
      </c>
      <c r="Q20" s="28">
        <f t="shared" si="11"/>
        <v>8037411</v>
      </c>
      <c r="R20">
        <f t="shared" si="12"/>
        <v>0</v>
      </c>
      <c r="S20">
        <f t="shared" si="13"/>
        <v>8037411</v>
      </c>
      <c r="T20" s="18">
        <f t="shared" si="0"/>
        <v>3749931</v>
      </c>
      <c r="U20" s="18">
        <f t="shared" si="1"/>
        <v>-537549</v>
      </c>
    </row>
    <row r="21" spans="1:21">
      <c r="A21" s="3">
        <v>127</v>
      </c>
      <c r="B21" s="4" t="s">
        <v>21</v>
      </c>
      <c r="C21" s="5">
        <v>157887</v>
      </c>
      <c r="D21" s="3">
        <f t="shared" si="2"/>
        <v>6315480</v>
      </c>
      <c r="E21" s="3">
        <v>149562</v>
      </c>
      <c r="F21" s="3">
        <f t="shared" si="3"/>
        <v>8325</v>
      </c>
      <c r="G21" s="3">
        <v>3410099</v>
      </c>
      <c r="H21" s="3">
        <f t="shared" si="4"/>
        <v>631548</v>
      </c>
      <c r="I21" s="3">
        <f t="shared" si="5"/>
        <v>-2778551</v>
      </c>
      <c r="J21" s="3">
        <f t="shared" si="6"/>
        <v>631548</v>
      </c>
      <c r="K21" s="3">
        <f t="shared" si="7"/>
        <v>-2778551</v>
      </c>
      <c r="L21" s="3">
        <v>594524</v>
      </c>
      <c r="M21" s="3">
        <v>3724</v>
      </c>
      <c r="N21" s="3">
        <f t="shared" si="8"/>
        <v>-2778551</v>
      </c>
      <c r="O21" s="3">
        <f t="shared" si="9"/>
        <v>0</v>
      </c>
      <c r="P21" s="23">
        <f t="shared" si="10"/>
        <v>2815575</v>
      </c>
      <c r="Q21" s="28">
        <f t="shared" si="11"/>
        <v>3406375</v>
      </c>
      <c r="R21">
        <f t="shared" si="12"/>
        <v>0</v>
      </c>
      <c r="S21">
        <f t="shared" si="13"/>
        <v>3406375</v>
      </c>
      <c r="T21" s="18">
        <f t="shared" si="0"/>
        <v>2815575</v>
      </c>
      <c r="U21" s="18">
        <f t="shared" si="1"/>
        <v>2221051</v>
      </c>
    </row>
    <row r="22" spans="1:21">
      <c r="A22" s="3">
        <v>111</v>
      </c>
      <c r="B22" s="4" t="s">
        <v>22</v>
      </c>
      <c r="C22" s="5">
        <v>8832</v>
      </c>
      <c r="D22" s="3">
        <f t="shared" si="2"/>
        <v>353280</v>
      </c>
      <c r="E22" s="3">
        <v>0</v>
      </c>
      <c r="F22" s="3">
        <f t="shared" si="3"/>
        <v>8832</v>
      </c>
      <c r="G22" s="3">
        <v>71321</v>
      </c>
      <c r="H22" s="3">
        <f t="shared" si="4"/>
        <v>35328</v>
      </c>
      <c r="I22" s="3">
        <f t="shared" si="5"/>
        <v>-35993</v>
      </c>
      <c r="J22" s="3">
        <f t="shared" si="6"/>
        <v>35328</v>
      </c>
      <c r="K22" s="3">
        <f t="shared" si="7"/>
        <v>-35993</v>
      </c>
      <c r="L22" s="3">
        <v>0</v>
      </c>
      <c r="M22" s="3">
        <v>0</v>
      </c>
      <c r="N22" s="3">
        <f t="shared" si="8"/>
        <v>-35993</v>
      </c>
      <c r="O22" s="3">
        <f t="shared" si="9"/>
        <v>0</v>
      </c>
      <c r="P22" s="23">
        <f t="shared" si="10"/>
        <v>71321</v>
      </c>
      <c r="Q22" s="28">
        <f t="shared" si="11"/>
        <v>71321</v>
      </c>
      <c r="R22">
        <f t="shared" si="12"/>
        <v>0</v>
      </c>
      <c r="S22">
        <f t="shared" si="13"/>
        <v>71321</v>
      </c>
      <c r="T22" s="18">
        <f t="shared" si="0"/>
        <v>71321</v>
      </c>
      <c r="U22" s="18">
        <f t="shared" si="1"/>
        <v>71321</v>
      </c>
    </row>
    <row r="23" spans="1:21">
      <c r="A23" s="3">
        <v>138</v>
      </c>
      <c r="B23" s="4" t="s">
        <v>23</v>
      </c>
      <c r="C23" s="5">
        <v>20134</v>
      </c>
      <c r="D23" s="3">
        <f t="shared" si="2"/>
        <v>805360</v>
      </c>
      <c r="E23" s="3">
        <v>20134</v>
      </c>
      <c r="F23" s="3">
        <f t="shared" si="3"/>
        <v>0</v>
      </c>
      <c r="G23" s="3">
        <v>122732</v>
      </c>
      <c r="H23" s="3">
        <f t="shared" si="4"/>
        <v>80536</v>
      </c>
      <c r="I23" s="3">
        <f t="shared" si="5"/>
        <v>-42196</v>
      </c>
      <c r="J23" s="3">
        <f t="shared" si="6"/>
        <v>80536</v>
      </c>
      <c r="K23" s="3">
        <f t="shared" si="7"/>
        <v>-42196</v>
      </c>
      <c r="L23" s="3">
        <v>73820</v>
      </c>
      <c r="M23" s="3">
        <v>6716</v>
      </c>
      <c r="N23" s="3">
        <f t="shared" si="8"/>
        <v>-42196</v>
      </c>
      <c r="O23" s="3">
        <f t="shared" si="9"/>
        <v>0</v>
      </c>
      <c r="P23" s="23">
        <f t="shared" si="10"/>
        <v>48912</v>
      </c>
      <c r="Q23" s="28">
        <f t="shared" si="11"/>
        <v>116016</v>
      </c>
      <c r="R23">
        <f t="shared" si="12"/>
        <v>0</v>
      </c>
      <c r="S23">
        <f t="shared" si="13"/>
        <v>116016</v>
      </c>
      <c r="T23" s="18">
        <f t="shared" si="0"/>
        <v>48912</v>
      </c>
      <c r="U23" s="18">
        <f t="shared" si="1"/>
        <v>-24908</v>
      </c>
    </row>
    <row r="24" spans="1:21">
      <c r="A24" s="19">
        <v>105</v>
      </c>
      <c r="B24" s="4" t="s">
        <v>24</v>
      </c>
      <c r="C24" s="5">
        <v>1427</v>
      </c>
      <c r="D24" s="3">
        <f t="shared" si="2"/>
        <v>57080</v>
      </c>
      <c r="E24" s="3">
        <v>1427</v>
      </c>
      <c r="F24" s="3">
        <f t="shared" si="3"/>
        <v>0</v>
      </c>
      <c r="G24" s="3">
        <v>57080</v>
      </c>
      <c r="H24" s="3">
        <f t="shared" si="4"/>
        <v>5708</v>
      </c>
      <c r="I24" s="3">
        <f t="shared" si="5"/>
        <v>-51372</v>
      </c>
      <c r="J24" s="3">
        <f t="shared" si="6"/>
        <v>5708</v>
      </c>
      <c r="K24" s="3">
        <f t="shared" si="7"/>
        <v>-51372</v>
      </c>
      <c r="L24" s="3">
        <v>5708</v>
      </c>
      <c r="M24" s="3">
        <v>0</v>
      </c>
      <c r="N24" s="3">
        <f t="shared" si="8"/>
        <v>-51372</v>
      </c>
      <c r="O24" s="3">
        <f t="shared" si="9"/>
        <v>0</v>
      </c>
      <c r="P24" s="23">
        <f t="shared" si="10"/>
        <v>51372</v>
      </c>
      <c r="Q24" s="28">
        <f t="shared" si="11"/>
        <v>57080</v>
      </c>
      <c r="R24">
        <f t="shared" si="12"/>
        <v>0</v>
      </c>
      <c r="S24">
        <f t="shared" si="13"/>
        <v>57080</v>
      </c>
      <c r="T24" s="18">
        <f t="shared" si="0"/>
        <v>51372</v>
      </c>
      <c r="U24" s="18">
        <f t="shared" si="1"/>
        <v>45664</v>
      </c>
    </row>
    <row r="25" spans="1:21">
      <c r="A25" s="3">
        <v>624</v>
      </c>
      <c r="B25" s="4" t="s">
        <v>25</v>
      </c>
      <c r="C25" s="5">
        <v>101557</v>
      </c>
      <c r="D25" s="3">
        <f t="shared" si="2"/>
        <v>4062280</v>
      </c>
      <c r="E25" s="3">
        <v>0</v>
      </c>
      <c r="F25" s="3">
        <f t="shared" si="3"/>
        <v>101557</v>
      </c>
      <c r="G25" s="3">
        <v>92117</v>
      </c>
      <c r="H25" s="3">
        <f t="shared" si="4"/>
        <v>406228</v>
      </c>
      <c r="I25" s="3">
        <f t="shared" si="5"/>
        <v>314111</v>
      </c>
      <c r="J25" s="3">
        <f t="shared" si="6"/>
        <v>406228</v>
      </c>
      <c r="K25" s="3">
        <f t="shared" si="7"/>
        <v>314111</v>
      </c>
      <c r="L25" s="3">
        <v>0</v>
      </c>
      <c r="M25" s="3">
        <v>0</v>
      </c>
      <c r="N25" s="3">
        <f t="shared" si="8"/>
        <v>0</v>
      </c>
      <c r="O25" s="3">
        <f t="shared" si="9"/>
        <v>314111</v>
      </c>
      <c r="P25" s="23">
        <f t="shared" si="10"/>
        <v>92117</v>
      </c>
      <c r="Q25" s="28">
        <f t="shared" si="11"/>
        <v>92117</v>
      </c>
      <c r="R25">
        <f t="shared" si="12"/>
        <v>0</v>
      </c>
      <c r="S25">
        <f t="shared" si="13"/>
        <v>92117</v>
      </c>
      <c r="T25" s="18">
        <f t="shared" si="0"/>
        <v>92117</v>
      </c>
      <c r="U25" s="18">
        <f t="shared" si="1"/>
        <v>92117</v>
      </c>
    </row>
    <row r="26" spans="1:21" ht="45">
      <c r="A26" s="3">
        <v>816</v>
      </c>
      <c r="B26" s="4" t="s">
        <v>26</v>
      </c>
      <c r="C26" s="5">
        <v>1308531</v>
      </c>
      <c r="D26" s="3">
        <f t="shared" si="2"/>
        <v>52341240</v>
      </c>
      <c r="E26" s="3">
        <v>0</v>
      </c>
      <c r="F26" s="3">
        <f t="shared" si="3"/>
        <v>1308531</v>
      </c>
      <c r="G26" s="3">
        <v>2843026</v>
      </c>
      <c r="H26" s="3">
        <f t="shared" si="4"/>
        <v>5234124</v>
      </c>
      <c r="I26" s="3">
        <f t="shared" si="5"/>
        <v>2391098</v>
      </c>
      <c r="J26" s="3">
        <f t="shared" si="6"/>
        <v>5234124</v>
      </c>
      <c r="K26" s="3">
        <f t="shared" si="7"/>
        <v>2391098</v>
      </c>
      <c r="L26" s="3">
        <v>0</v>
      </c>
      <c r="M26" s="3">
        <v>0</v>
      </c>
      <c r="N26" s="3">
        <f t="shared" si="8"/>
        <v>0</v>
      </c>
      <c r="O26" s="3">
        <f t="shared" si="9"/>
        <v>2391098</v>
      </c>
      <c r="P26" s="23">
        <f t="shared" si="10"/>
        <v>2843026</v>
      </c>
      <c r="Q26" s="28">
        <f t="shared" si="11"/>
        <v>2843026</v>
      </c>
      <c r="R26">
        <f t="shared" si="12"/>
        <v>0</v>
      </c>
      <c r="S26">
        <f t="shared" si="13"/>
        <v>2843026</v>
      </c>
      <c r="T26" s="18">
        <f t="shared" si="0"/>
        <v>2843026</v>
      </c>
      <c r="U26" s="18">
        <f t="shared" si="1"/>
        <v>2843026</v>
      </c>
    </row>
    <row r="27" spans="1:21" ht="30">
      <c r="A27" s="19">
        <v>815</v>
      </c>
      <c r="B27" s="4" t="s">
        <v>27</v>
      </c>
      <c r="C27" s="5">
        <v>164</v>
      </c>
      <c r="D27" s="3">
        <f t="shared" si="2"/>
        <v>6560</v>
      </c>
      <c r="E27" s="3">
        <v>0</v>
      </c>
      <c r="F27" s="3">
        <f t="shared" si="3"/>
        <v>164</v>
      </c>
      <c r="G27" s="3">
        <v>6560</v>
      </c>
      <c r="H27" s="3">
        <f t="shared" si="4"/>
        <v>656</v>
      </c>
      <c r="I27" s="3">
        <f t="shared" si="5"/>
        <v>-5904</v>
      </c>
      <c r="J27" s="3">
        <f t="shared" si="6"/>
        <v>656</v>
      </c>
      <c r="K27" s="3">
        <f t="shared" si="7"/>
        <v>-5904</v>
      </c>
      <c r="L27" s="3">
        <v>0</v>
      </c>
      <c r="M27" s="3">
        <v>0</v>
      </c>
      <c r="N27" s="3">
        <f t="shared" si="8"/>
        <v>-5904</v>
      </c>
      <c r="O27" s="3">
        <f t="shared" si="9"/>
        <v>0</v>
      </c>
      <c r="P27" s="23">
        <f t="shared" si="10"/>
        <v>6560</v>
      </c>
      <c r="Q27" s="28">
        <f t="shared" si="11"/>
        <v>6560</v>
      </c>
      <c r="R27">
        <f t="shared" si="12"/>
        <v>0</v>
      </c>
      <c r="S27">
        <f t="shared" si="13"/>
        <v>6560</v>
      </c>
      <c r="T27" s="18">
        <f t="shared" si="0"/>
        <v>6560</v>
      </c>
      <c r="U27" s="18">
        <f t="shared" si="1"/>
        <v>6560</v>
      </c>
    </row>
    <row r="28" spans="1:21" ht="45">
      <c r="A28" s="3">
        <v>820</v>
      </c>
      <c r="B28" s="4" t="s">
        <v>28</v>
      </c>
      <c r="C28" s="5">
        <v>2273600</v>
      </c>
      <c r="D28" s="3">
        <f t="shared" si="2"/>
        <v>90944000</v>
      </c>
      <c r="E28" s="3">
        <v>1918152</v>
      </c>
      <c r="F28" s="3">
        <f t="shared" si="3"/>
        <v>355448</v>
      </c>
      <c r="G28" s="3">
        <v>10964656</v>
      </c>
      <c r="H28" s="3">
        <f t="shared" si="4"/>
        <v>9094400</v>
      </c>
      <c r="I28" s="3">
        <f t="shared" si="5"/>
        <v>-1870256</v>
      </c>
      <c r="J28" s="3">
        <f t="shared" si="6"/>
        <v>9094400</v>
      </c>
      <c r="K28" s="3">
        <f t="shared" si="7"/>
        <v>-1870256</v>
      </c>
      <c r="L28" s="3">
        <v>7640382.8571428573</v>
      </c>
      <c r="M28" s="3">
        <v>28048</v>
      </c>
      <c r="N28" s="3">
        <f t="shared" si="8"/>
        <v>-1870256</v>
      </c>
      <c r="O28" s="3">
        <f t="shared" si="9"/>
        <v>0</v>
      </c>
      <c r="P28" s="23">
        <f t="shared" si="10"/>
        <v>3324273.1428571427</v>
      </c>
      <c r="Q28" s="28">
        <f t="shared" si="11"/>
        <v>10936608</v>
      </c>
      <c r="R28">
        <f t="shared" si="12"/>
        <v>0</v>
      </c>
      <c r="S28">
        <f t="shared" si="13"/>
        <v>10936608</v>
      </c>
      <c r="T28" s="18">
        <f t="shared" si="0"/>
        <v>3324273.1428571427</v>
      </c>
      <c r="U28" s="18">
        <f t="shared" si="1"/>
        <v>-4316109.7142857146</v>
      </c>
    </row>
    <row r="29" spans="1:21" ht="45">
      <c r="A29" s="19">
        <v>954</v>
      </c>
      <c r="B29" s="4" t="s">
        <v>29</v>
      </c>
      <c r="C29" s="5">
        <v>3726</v>
      </c>
      <c r="D29" s="3">
        <f t="shared" si="2"/>
        <v>149040</v>
      </c>
      <c r="E29" s="3">
        <v>3726</v>
      </c>
      <c r="F29" s="3">
        <f t="shared" si="3"/>
        <v>0</v>
      </c>
      <c r="G29" s="3">
        <v>149040</v>
      </c>
      <c r="H29" s="3">
        <f t="shared" si="4"/>
        <v>14904</v>
      </c>
      <c r="I29" s="3">
        <f t="shared" si="5"/>
        <v>-134136</v>
      </c>
      <c r="J29" s="3">
        <f t="shared" si="6"/>
        <v>14904</v>
      </c>
      <c r="K29" s="3">
        <f t="shared" si="7"/>
        <v>-134136</v>
      </c>
      <c r="L29" s="3">
        <v>14904</v>
      </c>
      <c r="M29" s="3">
        <v>0</v>
      </c>
      <c r="N29" s="3">
        <f t="shared" si="8"/>
        <v>-134136</v>
      </c>
      <c r="O29" s="3">
        <f t="shared" si="9"/>
        <v>0</v>
      </c>
      <c r="P29" s="23">
        <f t="shared" si="10"/>
        <v>134136</v>
      </c>
      <c r="Q29" s="28">
        <f t="shared" si="11"/>
        <v>149040</v>
      </c>
      <c r="R29">
        <f t="shared" si="12"/>
        <v>0</v>
      </c>
      <c r="S29">
        <f t="shared" si="13"/>
        <v>149040</v>
      </c>
      <c r="T29" s="18">
        <f t="shared" si="0"/>
        <v>134136</v>
      </c>
      <c r="U29" s="18">
        <f t="shared" si="1"/>
        <v>119232</v>
      </c>
    </row>
    <row r="30" spans="1:21" s="9" customFormat="1" ht="30">
      <c r="A30" s="10">
        <v>823</v>
      </c>
      <c r="B30" s="11" t="s">
        <v>30</v>
      </c>
      <c r="C30" s="12">
        <v>757</v>
      </c>
      <c r="D30" s="10">
        <f t="shared" si="2"/>
        <v>30280</v>
      </c>
      <c r="E30" s="3">
        <v>757</v>
      </c>
      <c r="F30" s="3">
        <f t="shared" si="3"/>
        <v>0</v>
      </c>
      <c r="G30" s="3">
        <v>10446</v>
      </c>
      <c r="H30" s="3">
        <f t="shared" si="4"/>
        <v>3028</v>
      </c>
      <c r="I30" s="3">
        <f t="shared" si="5"/>
        <v>-7418</v>
      </c>
      <c r="J30" s="3">
        <f t="shared" si="6"/>
        <v>3028</v>
      </c>
      <c r="K30" s="3">
        <f t="shared" si="7"/>
        <v>-7418</v>
      </c>
      <c r="L30" s="3">
        <v>3028</v>
      </c>
      <c r="M30" s="3">
        <v>0</v>
      </c>
      <c r="N30" s="3">
        <f t="shared" si="8"/>
        <v>-7418</v>
      </c>
      <c r="O30" s="3">
        <f t="shared" si="9"/>
        <v>0</v>
      </c>
      <c r="P30" s="23">
        <f t="shared" si="10"/>
        <v>7418</v>
      </c>
      <c r="Q30" s="28">
        <f t="shared" si="11"/>
        <v>10446</v>
      </c>
      <c r="R30">
        <f t="shared" si="12"/>
        <v>0</v>
      </c>
      <c r="S30">
        <f t="shared" si="13"/>
        <v>10446</v>
      </c>
      <c r="T30" s="18">
        <f t="shared" si="0"/>
        <v>7418</v>
      </c>
      <c r="U30" s="18">
        <f t="shared" si="1"/>
        <v>4390</v>
      </c>
    </row>
    <row r="31" spans="1:21" ht="30">
      <c r="A31" s="3">
        <v>814</v>
      </c>
      <c r="B31" s="4" t="s">
        <v>31</v>
      </c>
      <c r="C31" s="5">
        <v>5254948</v>
      </c>
      <c r="D31" s="3">
        <f t="shared" si="2"/>
        <v>210197920</v>
      </c>
      <c r="E31" s="3">
        <v>1149285</v>
      </c>
      <c r="F31" s="3">
        <f t="shared" si="3"/>
        <v>4105663</v>
      </c>
      <c r="G31" s="3">
        <v>57101883</v>
      </c>
      <c r="H31" s="3">
        <f t="shared" si="4"/>
        <v>21019792</v>
      </c>
      <c r="I31" s="3">
        <f t="shared" si="5"/>
        <v>-36082091</v>
      </c>
      <c r="J31" s="3">
        <f t="shared" si="6"/>
        <v>21019792</v>
      </c>
      <c r="K31" s="3">
        <f t="shared" si="7"/>
        <v>-36082091</v>
      </c>
      <c r="L31" s="3">
        <v>4423496.7209062818</v>
      </c>
      <c r="M31" s="3">
        <v>43508</v>
      </c>
      <c r="N31" s="3">
        <f t="shared" si="8"/>
        <v>-36082091</v>
      </c>
      <c r="O31" s="3">
        <f t="shared" si="9"/>
        <v>0</v>
      </c>
      <c r="P31" s="23">
        <f t="shared" si="10"/>
        <v>52678386.27909372</v>
      </c>
      <c r="Q31" s="28">
        <f t="shared" si="11"/>
        <v>57058375</v>
      </c>
      <c r="R31">
        <f t="shared" si="12"/>
        <v>0</v>
      </c>
      <c r="S31">
        <f t="shared" si="13"/>
        <v>57058375</v>
      </c>
      <c r="T31" s="18">
        <f t="shared" si="0"/>
        <v>52678386.27909372</v>
      </c>
      <c r="U31" s="18">
        <f t="shared" si="1"/>
        <v>48254889.55818744</v>
      </c>
    </row>
    <row r="32" spans="1:21">
      <c r="A32" s="3">
        <v>614</v>
      </c>
      <c r="B32" s="4" t="s">
        <v>32</v>
      </c>
      <c r="C32" s="5">
        <v>227945</v>
      </c>
      <c r="D32" s="3">
        <f t="shared" si="2"/>
        <v>9117800</v>
      </c>
      <c r="E32" s="3">
        <v>227945</v>
      </c>
      <c r="F32" s="3">
        <f t="shared" si="3"/>
        <v>0</v>
      </c>
      <c r="G32" s="3">
        <v>2711247</v>
      </c>
      <c r="H32" s="3">
        <f t="shared" si="4"/>
        <v>911780</v>
      </c>
      <c r="I32" s="3">
        <f t="shared" si="5"/>
        <v>-1799467</v>
      </c>
      <c r="J32" s="3">
        <f t="shared" si="6"/>
        <v>911780</v>
      </c>
      <c r="K32" s="3">
        <f t="shared" si="7"/>
        <v>-1799467</v>
      </c>
      <c r="L32" s="3">
        <v>911780</v>
      </c>
      <c r="M32" s="3">
        <v>0</v>
      </c>
      <c r="N32" s="3">
        <f t="shared" si="8"/>
        <v>-1799467</v>
      </c>
      <c r="O32" s="3">
        <f t="shared" si="9"/>
        <v>0</v>
      </c>
      <c r="P32" s="23">
        <f t="shared" si="10"/>
        <v>1799467</v>
      </c>
      <c r="Q32" s="28">
        <f t="shared" si="11"/>
        <v>2711247</v>
      </c>
      <c r="R32">
        <f t="shared" si="12"/>
        <v>0</v>
      </c>
      <c r="S32">
        <f t="shared" si="13"/>
        <v>2711247</v>
      </c>
      <c r="T32" s="18">
        <f t="shared" si="0"/>
        <v>1799467</v>
      </c>
      <c r="U32" s="18">
        <f t="shared" si="1"/>
        <v>887687</v>
      </c>
    </row>
    <row r="33" spans="1:21">
      <c r="A33" s="3">
        <v>607</v>
      </c>
      <c r="B33" s="4" t="s">
        <v>33</v>
      </c>
      <c r="C33" s="5">
        <v>1277135</v>
      </c>
      <c r="D33" s="3">
        <f t="shared" si="2"/>
        <v>51085400</v>
      </c>
      <c r="E33" s="3">
        <v>263847</v>
      </c>
      <c r="F33" s="3">
        <f t="shared" si="3"/>
        <v>1013288</v>
      </c>
      <c r="G33" s="3">
        <v>3127274</v>
      </c>
      <c r="H33" s="3">
        <f t="shared" si="4"/>
        <v>5108540</v>
      </c>
      <c r="I33" s="3">
        <f t="shared" si="5"/>
        <v>1981266</v>
      </c>
      <c r="J33" s="3">
        <f t="shared" si="6"/>
        <v>5108540</v>
      </c>
      <c r="K33" s="3">
        <f t="shared" si="7"/>
        <v>1981266</v>
      </c>
      <c r="L33" s="3">
        <v>1055388</v>
      </c>
      <c r="M33" s="3">
        <v>0</v>
      </c>
      <c r="N33" s="3">
        <f t="shared" si="8"/>
        <v>0</v>
      </c>
      <c r="O33" s="3">
        <f t="shared" si="9"/>
        <v>1981266</v>
      </c>
      <c r="P33" s="23">
        <f t="shared" si="10"/>
        <v>2071886</v>
      </c>
      <c r="Q33" s="28">
        <f t="shared" si="11"/>
        <v>3127274</v>
      </c>
      <c r="R33">
        <f t="shared" si="12"/>
        <v>0</v>
      </c>
      <c r="S33">
        <f t="shared" si="13"/>
        <v>3127274</v>
      </c>
      <c r="T33" s="18">
        <f t="shared" si="0"/>
        <v>2071886</v>
      </c>
      <c r="U33" s="18">
        <f t="shared" si="1"/>
        <v>1016498</v>
      </c>
    </row>
    <row r="34" spans="1:21">
      <c r="A34" s="3">
        <v>116</v>
      </c>
      <c r="B34" s="4" t="s">
        <v>34</v>
      </c>
      <c r="C34" s="5">
        <v>4049</v>
      </c>
      <c r="D34" s="3">
        <f t="shared" si="2"/>
        <v>161960</v>
      </c>
      <c r="E34" s="3">
        <v>4049</v>
      </c>
      <c r="F34" s="3">
        <f t="shared" si="3"/>
        <v>0</v>
      </c>
      <c r="G34" s="3">
        <v>161960</v>
      </c>
      <c r="H34" s="3">
        <f t="shared" si="4"/>
        <v>16196</v>
      </c>
      <c r="I34" s="3">
        <f t="shared" si="5"/>
        <v>-145764</v>
      </c>
      <c r="J34" s="3">
        <f t="shared" si="6"/>
        <v>16196</v>
      </c>
      <c r="K34" s="3">
        <f t="shared" si="7"/>
        <v>-145764</v>
      </c>
      <c r="L34" s="3">
        <v>16196</v>
      </c>
      <c r="M34" s="3">
        <v>0</v>
      </c>
      <c r="N34" s="3">
        <f t="shared" si="8"/>
        <v>-145764</v>
      </c>
      <c r="O34" s="3">
        <f t="shared" si="9"/>
        <v>0</v>
      </c>
      <c r="P34" s="23">
        <f t="shared" si="10"/>
        <v>145764</v>
      </c>
      <c r="Q34" s="28">
        <f t="shared" si="11"/>
        <v>161960</v>
      </c>
      <c r="R34">
        <f t="shared" si="12"/>
        <v>0</v>
      </c>
      <c r="S34">
        <f t="shared" si="13"/>
        <v>161960</v>
      </c>
      <c r="T34" s="18">
        <f t="shared" si="0"/>
        <v>145764</v>
      </c>
      <c r="U34" s="18">
        <f t="shared" si="1"/>
        <v>129568</v>
      </c>
    </row>
    <row r="35" spans="1:21" ht="30">
      <c r="A35" s="3">
        <v>110</v>
      </c>
      <c r="B35" s="4" t="s">
        <v>35</v>
      </c>
      <c r="C35" s="5">
        <v>373900</v>
      </c>
      <c r="D35" s="3">
        <f t="shared" si="2"/>
        <v>14956000</v>
      </c>
      <c r="E35" s="3">
        <v>347757</v>
      </c>
      <c r="F35" s="3">
        <f t="shared" si="3"/>
        <v>26143</v>
      </c>
      <c r="G35" s="3">
        <v>3768574</v>
      </c>
      <c r="H35" s="3">
        <f t="shared" si="4"/>
        <v>1495600</v>
      </c>
      <c r="I35" s="3">
        <f t="shared" si="5"/>
        <v>-2272974</v>
      </c>
      <c r="J35" s="3">
        <f t="shared" si="6"/>
        <v>1495600</v>
      </c>
      <c r="K35" s="3">
        <f t="shared" si="7"/>
        <v>-2272974</v>
      </c>
      <c r="L35" s="3">
        <v>1315749.3368146215</v>
      </c>
      <c r="M35" s="3">
        <v>0</v>
      </c>
      <c r="N35" s="3">
        <f t="shared" si="8"/>
        <v>-2272974</v>
      </c>
      <c r="O35" s="3">
        <f t="shared" si="9"/>
        <v>0</v>
      </c>
      <c r="P35" s="23">
        <f t="shared" si="10"/>
        <v>2452824.6631853785</v>
      </c>
      <c r="Q35" s="28">
        <f t="shared" si="11"/>
        <v>3768574</v>
      </c>
      <c r="R35">
        <f t="shared" si="12"/>
        <v>0</v>
      </c>
      <c r="S35">
        <f t="shared" si="13"/>
        <v>3768574</v>
      </c>
      <c r="T35" s="18">
        <f t="shared" si="0"/>
        <v>2452824.6631853785</v>
      </c>
      <c r="U35" s="18">
        <f t="shared" si="1"/>
        <v>1137075.3263707571</v>
      </c>
    </row>
    <row r="36" spans="1:21" s="9" customFormat="1">
      <c r="A36" s="13">
        <v>928</v>
      </c>
      <c r="B36" s="7" t="s">
        <v>36</v>
      </c>
      <c r="C36" s="8">
        <v>3148</v>
      </c>
      <c r="D36" s="6">
        <f t="shared" si="2"/>
        <v>125920</v>
      </c>
      <c r="E36" s="3">
        <v>0</v>
      </c>
      <c r="F36" s="3">
        <f t="shared" si="3"/>
        <v>3148</v>
      </c>
      <c r="G36" s="3">
        <v>20</v>
      </c>
      <c r="H36" s="3">
        <f t="shared" si="4"/>
        <v>12592</v>
      </c>
      <c r="I36" s="3">
        <f t="shared" si="5"/>
        <v>12572</v>
      </c>
      <c r="J36" s="3">
        <f t="shared" si="6"/>
        <v>12592</v>
      </c>
      <c r="K36" s="3">
        <f t="shared" si="7"/>
        <v>12572</v>
      </c>
      <c r="L36" s="3">
        <v>0</v>
      </c>
      <c r="M36" s="3">
        <v>0</v>
      </c>
      <c r="N36" s="3">
        <f t="shared" si="8"/>
        <v>0</v>
      </c>
      <c r="O36" s="3">
        <f t="shared" si="9"/>
        <v>12572</v>
      </c>
      <c r="P36" s="23">
        <f t="shared" si="10"/>
        <v>20</v>
      </c>
      <c r="Q36" s="28">
        <f t="shared" si="11"/>
        <v>20</v>
      </c>
      <c r="R36">
        <f t="shared" si="12"/>
        <v>0</v>
      </c>
      <c r="S36">
        <f t="shared" si="13"/>
        <v>20</v>
      </c>
      <c r="T36" s="18">
        <f t="shared" si="0"/>
        <v>20</v>
      </c>
      <c r="U36" s="18">
        <f t="shared" si="1"/>
        <v>20</v>
      </c>
    </row>
    <row r="37" spans="1:21">
      <c r="A37" s="3">
        <v>608</v>
      </c>
      <c r="B37" s="4" t="s">
        <v>37</v>
      </c>
      <c r="C37" s="5">
        <v>538116</v>
      </c>
      <c r="D37" s="3">
        <f t="shared" si="2"/>
        <v>21524640</v>
      </c>
      <c r="E37" s="3">
        <v>423261</v>
      </c>
      <c r="F37" s="3">
        <f t="shared" si="3"/>
        <v>114855</v>
      </c>
      <c r="G37" s="3">
        <v>3103225</v>
      </c>
      <c r="H37" s="3">
        <f t="shared" si="4"/>
        <v>2152464</v>
      </c>
      <c r="I37" s="3">
        <f t="shared" si="5"/>
        <v>-950761</v>
      </c>
      <c r="J37" s="3">
        <f t="shared" si="6"/>
        <v>2152464</v>
      </c>
      <c r="K37" s="3">
        <f t="shared" si="7"/>
        <v>-950761</v>
      </c>
      <c r="L37" s="3">
        <v>1530496</v>
      </c>
      <c r="M37" s="3">
        <v>162548</v>
      </c>
      <c r="N37" s="3">
        <f t="shared" si="8"/>
        <v>-950761</v>
      </c>
      <c r="O37" s="3">
        <f t="shared" si="9"/>
        <v>0</v>
      </c>
      <c r="P37" s="23">
        <f t="shared" si="10"/>
        <v>1572729</v>
      </c>
      <c r="Q37" s="28">
        <f t="shared" si="11"/>
        <v>2940677</v>
      </c>
      <c r="R37">
        <f t="shared" si="12"/>
        <v>0</v>
      </c>
      <c r="S37">
        <f t="shared" si="13"/>
        <v>2940677</v>
      </c>
      <c r="T37" s="18">
        <f t="shared" si="0"/>
        <v>1572729</v>
      </c>
      <c r="U37" s="18">
        <f t="shared" si="1"/>
        <v>42233</v>
      </c>
    </row>
    <row r="38" spans="1:21" ht="30">
      <c r="A38" s="3">
        <v>953</v>
      </c>
      <c r="B38" s="4" t="s">
        <v>38</v>
      </c>
      <c r="C38" s="5">
        <v>9060</v>
      </c>
      <c r="D38" s="3">
        <f t="shared" si="2"/>
        <v>362400</v>
      </c>
      <c r="E38" s="3">
        <v>9060</v>
      </c>
      <c r="F38" s="3">
        <f t="shared" si="3"/>
        <v>0</v>
      </c>
      <c r="G38" s="3">
        <v>362400</v>
      </c>
      <c r="H38" s="3">
        <f t="shared" si="4"/>
        <v>36240</v>
      </c>
      <c r="I38" s="3">
        <f t="shared" si="5"/>
        <v>-326160</v>
      </c>
      <c r="J38" s="3">
        <f t="shared" si="6"/>
        <v>36240</v>
      </c>
      <c r="K38" s="3">
        <f t="shared" si="7"/>
        <v>-326160</v>
      </c>
      <c r="L38" s="3">
        <v>36240</v>
      </c>
      <c r="M38" s="3">
        <v>0</v>
      </c>
      <c r="N38" s="3">
        <f t="shared" si="8"/>
        <v>-326160</v>
      </c>
      <c r="O38" s="3">
        <f t="shared" si="9"/>
        <v>0</v>
      </c>
      <c r="P38" s="23">
        <f t="shared" si="10"/>
        <v>326160</v>
      </c>
      <c r="Q38" s="28">
        <f t="shared" si="11"/>
        <v>362400</v>
      </c>
      <c r="R38">
        <f t="shared" si="12"/>
        <v>0</v>
      </c>
      <c r="S38">
        <f t="shared" si="13"/>
        <v>362400</v>
      </c>
      <c r="T38" s="18">
        <f t="shared" si="0"/>
        <v>326160</v>
      </c>
      <c r="U38" s="18">
        <f t="shared" si="1"/>
        <v>289920</v>
      </c>
    </row>
    <row r="39" spans="1:21" ht="30">
      <c r="A39" s="3">
        <v>951</v>
      </c>
      <c r="B39" s="4" t="s">
        <v>39</v>
      </c>
      <c r="C39" s="5">
        <v>305641</v>
      </c>
      <c r="D39" s="3">
        <f t="shared" si="2"/>
        <v>12225640</v>
      </c>
      <c r="E39" s="3">
        <v>0</v>
      </c>
      <c r="F39" s="3">
        <f t="shared" si="3"/>
        <v>305641</v>
      </c>
      <c r="G39" s="3">
        <v>9744152</v>
      </c>
      <c r="H39" s="3">
        <f t="shared" si="4"/>
        <v>1222564</v>
      </c>
      <c r="I39" s="3">
        <f t="shared" si="5"/>
        <v>-8521588</v>
      </c>
      <c r="J39" s="3">
        <f t="shared" si="6"/>
        <v>1222564</v>
      </c>
      <c r="K39" s="3">
        <f t="shared" si="7"/>
        <v>-8521588</v>
      </c>
      <c r="L39" s="3">
        <v>0</v>
      </c>
      <c r="M39" s="3">
        <v>0</v>
      </c>
      <c r="N39" s="3">
        <f t="shared" si="8"/>
        <v>-8521588</v>
      </c>
      <c r="O39" s="3">
        <f t="shared" si="9"/>
        <v>0</v>
      </c>
      <c r="P39" s="23">
        <f t="shared" si="10"/>
        <v>9744152</v>
      </c>
      <c r="Q39" s="28">
        <f t="shared" si="11"/>
        <v>9744152</v>
      </c>
      <c r="R39">
        <f t="shared" si="12"/>
        <v>0</v>
      </c>
      <c r="S39">
        <f t="shared" si="13"/>
        <v>9744152</v>
      </c>
      <c r="T39" s="18">
        <f t="shared" si="0"/>
        <v>9744152</v>
      </c>
      <c r="U39" s="18">
        <f t="shared" si="1"/>
        <v>9744152</v>
      </c>
    </row>
    <row r="40" spans="1:21">
      <c r="A40" s="3">
        <v>610</v>
      </c>
      <c r="B40" s="4" t="s">
        <v>40</v>
      </c>
      <c r="C40" s="5">
        <v>1522209</v>
      </c>
      <c r="D40" s="3">
        <f t="shared" si="2"/>
        <v>60888360</v>
      </c>
      <c r="E40" s="3">
        <v>1519492</v>
      </c>
      <c r="F40" s="3">
        <f t="shared" si="3"/>
        <v>2717</v>
      </c>
      <c r="G40" s="3">
        <v>5291693</v>
      </c>
      <c r="H40" s="3">
        <f t="shared" si="4"/>
        <v>6088836</v>
      </c>
      <c r="I40" s="3">
        <f t="shared" si="5"/>
        <v>797143</v>
      </c>
      <c r="J40" s="3">
        <f t="shared" si="6"/>
        <v>6088836</v>
      </c>
      <c r="K40" s="3">
        <f t="shared" si="7"/>
        <v>797143</v>
      </c>
      <c r="L40" s="3">
        <v>5363466.8145695366</v>
      </c>
      <c r="M40" s="3">
        <v>707840</v>
      </c>
      <c r="N40" s="3">
        <f t="shared" si="8"/>
        <v>0</v>
      </c>
      <c r="O40" s="3">
        <f t="shared" si="9"/>
        <v>797143</v>
      </c>
      <c r="P40" s="23">
        <f t="shared" si="10"/>
        <v>-71773.814569536597</v>
      </c>
      <c r="Q40" s="28">
        <f t="shared" si="11"/>
        <v>4583853</v>
      </c>
      <c r="R40">
        <f t="shared" si="12"/>
        <v>0</v>
      </c>
      <c r="S40">
        <f t="shared" si="13"/>
        <v>4583853</v>
      </c>
      <c r="T40" s="18">
        <f t="shared" si="0"/>
        <v>-71773.814569536597</v>
      </c>
      <c r="U40" s="18">
        <f t="shared" si="1"/>
        <v>-5435240.6291390732</v>
      </c>
    </row>
    <row r="41" spans="1:21" ht="30">
      <c r="A41" s="3">
        <v>126</v>
      </c>
      <c r="B41" s="4" t="s">
        <v>41</v>
      </c>
      <c r="C41" s="5">
        <v>4</v>
      </c>
      <c r="D41" s="3">
        <f t="shared" si="2"/>
        <v>160</v>
      </c>
      <c r="E41" s="3">
        <v>4</v>
      </c>
      <c r="F41" s="3">
        <f t="shared" si="3"/>
        <v>0</v>
      </c>
      <c r="G41" s="3">
        <v>160</v>
      </c>
      <c r="H41" s="3">
        <f t="shared" si="4"/>
        <v>16</v>
      </c>
      <c r="I41" s="3">
        <f t="shared" si="5"/>
        <v>-144</v>
      </c>
      <c r="J41" s="3">
        <f t="shared" si="6"/>
        <v>16</v>
      </c>
      <c r="K41" s="3">
        <f t="shared" si="7"/>
        <v>-144</v>
      </c>
      <c r="L41" s="3">
        <v>16</v>
      </c>
      <c r="M41" s="3">
        <v>0</v>
      </c>
      <c r="N41" s="3">
        <f t="shared" si="8"/>
        <v>-144</v>
      </c>
      <c r="O41" s="3">
        <f t="shared" si="9"/>
        <v>0</v>
      </c>
      <c r="P41" s="23">
        <f t="shared" si="10"/>
        <v>144</v>
      </c>
      <c r="Q41" s="28">
        <f t="shared" si="11"/>
        <v>160</v>
      </c>
      <c r="R41">
        <f t="shared" si="12"/>
        <v>0</v>
      </c>
      <c r="S41">
        <f t="shared" si="13"/>
        <v>160</v>
      </c>
      <c r="T41" s="18">
        <f t="shared" si="0"/>
        <v>144</v>
      </c>
      <c r="U41" s="18">
        <f t="shared" si="1"/>
        <v>128</v>
      </c>
    </row>
    <row r="42" spans="1:21">
      <c r="A42" s="3">
        <v>125</v>
      </c>
      <c r="B42" s="4" t="s">
        <v>42</v>
      </c>
      <c r="C42" s="5">
        <v>7783</v>
      </c>
      <c r="D42" s="3">
        <f t="shared" si="2"/>
        <v>311320</v>
      </c>
      <c r="E42" s="3">
        <v>7783</v>
      </c>
      <c r="F42" s="3">
        <f t="shared" si="3"/>
        <v>0</v>
      </c>
      <c r="G42" s="3">
        <v>42827</v>
      </c>
      <c r="H42" s="3">
        <f t="shared" si="4"/>
        <v>31132</v>
      </c>
      <c r="I42" s="3">
        <f t="shared" si="5"/>
        <v>-11695</v>
      </c>
      <c r="J42" s="3">
        <f t="shared" si="6"/>
        <v>31132</v>
      </c>
      <c r="K42" s="3">
        <f t="shared" si="7"/>
        <v>-11695</v>
      </c>
      <c r="L42" s="3">
        <v>31132</v>
      </c>
      <c r="M42" s="3">
        <v>0</v>
      </c>
      <c r="N42" s="3">
        <f t="shared" si="8"/>
        <v>-11695</v>
      </c>
      <c r="O42" s="3">
        <f t="shared" si="9"/>
        <v>0</v>
      </c>
      <c r="P42" s="23">
        <f t="shared" si="10"/>
        <v>11695</v>
      </c>
      <c r="Q42" s="28">
        <f t="shared" si="11"/>
        <v>42827</v>
      </c>
      <c r="R42">
        <f t="shared" si="12"/>
        <v>0</v>
      </c>
      <c r="S42">
        <f t="shared" si="13"/>
        <v>42827</v>
      </c>
      <c r="T42" s="18">
        <f t="shared" si="0"/>
        <v>11695</v>
      </c>
      <c r="U42" s="18">
        <f t="shared" si="1"/>
        <v>-19437</v>
      </c>
    </row>
    <row r="43" spans="1:21" ht="30">
      <c r="A43" s="3">
        <v>207</v>
      </c>
      <c r="B43" s="4" t="s">
        <v>43</v>
      </c>
      <c r="C43" s="5">
        <v>853909</v>
      </c>
      <c r="D43" s="3">
        <f t="shared" si="2"/>
        <v>34156360</v>
      </c>
      <c r="E43" s="3">
        <v>630511</v>
      </c>
      <c r="F43" s="3">
        <f t="shared" si="3"/>
        <v>223398</v>
      </c>
      <c r="G43" s="3">
        <v>2366150</v>
      </c>
      <c r="H43" s="3">
        <f t="shared" si="4"/>
        <v>3415636</v>
      </c>
      <c r="I43" s="3">
        <f t="shared" si="5"/>
        <v>1049486</v>
      </c>
      <c r="J43" s="3">
        <f t="shared" si="6"/>
        <v>3415636</v>
      </c>
      <c r="K43" s="3">
        <f t="shared" si="7"/>
        <v>1049486</v>
      </c>
      <c r="L43" s="3">
        <v>2350584</v>
      </c>
      <c r="M43" s="3">
        <v>171460</v>
      </c>
      <c r="N43" s="3">
        <f t="shared" si="8"/>
        <v>0</v>
      </c>
      <c r="O43" s="3">
        <f t="shared" si="9"/>
        <v>1049486</v>
      </c>
      <c r="P43" s="23">
        <f t="shared" si="10"/>
        <v>15566</v>
      </c>
      <c r="Q43" s="28">
        <f t="shared" si="11"/>
        <v>2194690</v>
      </c>
      <c r="R43">
        <f t="shared" si="12"/>
        <v>0</v>
      </c>
      <c r="S43">
        <f t="shared" si="13"/>
        <v>2194690</v>
      </c>
      <c r="T43" s="18">
        <f t="shared" si="0"/>
        <v>15566</v>
      </c>
      <c r="U43" s="18">
        <f t="shared" si="1"/>
        <v>-2335018</v>
      </c>
    </row>
    <row r="44" spans="1:21">
      <c r="A44" s="3"/>
      <c r="B44" s="4" t="s">
        <v>44</v>
      </c>
      <c r="C44" s="5">
        <v>4063403</v>
      </c>
      <c r="D44" s="3">
        <v>162536120</v>
      </c>
      <c r="E44" s="3">
        <v>0</v>
      </c>
      <c r="F44" s="3">
        <f t="shared" si="3"/>
        <v>4063403</v>
      </c>
      <c r="G44" s="3">
        <v>0</v>
      </c>
      <c r="H44" s="3">
        <f t="shared" si="4"/>
        <v>16253612</v>
      </c>
      <c r="I44" s="3">
        <f t="shared" si="5"/>
        <v>16253612</v>
      </c>
      <c r="J44" s="3">
        <f t="shared" si="6"/>
        <v>16253612</v>
      </c>
      <c r="K44" s="3">
        <f t="shared" si="7"/>
        <v>16253612</v>
      </c>
      <c r="L44" s="3">
        <v>0</v>
      </c>
      <c r="M44" s="3">
        <v>0</v>
      </c>
      <c r="N44" s="3">
        <f t="shared" si="8"/>
        <v>0</v>
      </c>
      <c r="O44" s="3">
        <f t="shared" si="9"/>
        <v>16253612</v>
      </c>
      <c r="P44" s="23">
        <f t="shared" si="10"/>
        <v>0</v>
      </c>
      <c r="Q44" s="28">
        <f t="shared" si="11"/>
        <v>0</v>
      </c>
      <c r="R44">
        <f t="shared" si="12"/>
        <v>0</v>
      </c>
      <c r="S44">
        <f t="shared" si="13"/>
        <v>0</v>
      </c>
      <c r="T44" s="18">
        <f t="shared" si="0"/>
        <v>0</v>
      </c>
      <c r="U44" s="18">
        <f t="shared" si="1"/>
        <v>0</v>
      </c>
    </row>
    <row r="45" spans="1:21">
      <c r="A45" s="3"/>
      <c r="B45" s="24" t="s">
        <v>2</v>
      </c>
      <c r="C45" s="25">
        <v>78219097</v>
      </c>
      <c r="D45" s="26">
        <f t="shared" ref="D45:I45" si="14">SUM(D2:D44)</f>
        <v>2774078600</v>
      </c>
      <c r="E45" s="21">
        <f>SUM(E2:E44)</f>
        <v>41617578</v>
      </c>
      <c r="F45" s="21">
        <f>SUM(F2:F44)</f>
        <v>27734387</v>
      </c>
      <c r="G45" s="26">
        <f t="shared" si="14"/>
        <v>412419130</v>
      </c>
      <c r="H45" s="26">
        <f t="shared" si="14"/>
        <v>277407460</v>
      </c>
      <c r="I45" s="26">
        <f t="shared" si="14"/>
        <v>-135007670</v>
      </c>
      <c r="J45" s="3">
        <f t="shared" si="6"/>
        <v>312876388</v>
      </c>
      <c r="K45" s="3">
        <f t="shared" si="7"/>
        <v>-99542742</v>
      </c>
      <c r="L45" s="23">
        <v>205921.67164179104</v>
      </c>
      <c r="M45" s="3"/>
      <c r="N45" s="3"/>
      <c r="O45" s="3"/>
      <c r="P45" s="3"/>
      <c r="Q45" s="14"/>
    </row>
    <row r="46" spans="1:21">
      <c r="B46" s="15"/>
    </row>
    <row r="47" spans="1:21">
      <c r="G47" s="17"/>
      <c r="H47" s="17"/>
      <c r="I47" s="17"/>
    </row>
    <row r="49" spans="7:9">
      <c r="G49" s="16"/>
      <c r="H49" s="16"/>
      <c r="I49" s="16"/>
    </row>
  </sheetData>
  <pageMargins left="0.7" right="0.7" top="0.75" bottom="0.75" header="0.3" footer="0.3"/>
  <pageSetup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>
      <pane xSplit="2" ySplit="1" topLeftCell="C28" activePane="bottomRight" state="frozen"/>
      <selection pane="topRight" activeCell="C1" sqref="C1"/>
      <selection pane="bottomLeft" activeCell="A2" sqref="A2"/>
      <selection pane="bottomRight"/>
    </sheetView>
  </sheetViews>
  <sheetFormatPr defaultColWidth="24.28515625" defaultRowHeight="15"/>
  <cols>
    <col min="1" max="1" width="11.140625" bestFit="1" customWidth="1"/>
    <col min="2" max="2" width="30" customWidth="1"/>
    <col min="3" max="3" width="17.28515625" customWidth="1"/>
    <col min="4" max="4" width="17.140625" customWidth="1"/>
    <col min="5" max="5" width="17.42578125" customWidth="1"/>
    <col min="6" max="6" width="17.7109375" hidden="1" customWidth="1"/>
    <col min="7" max="7" width="17.5703125" hidden="1" customWidth="1"/>
    <col min="8" max="12" width="17.5703125" customWidth="1"/>
  </cols>
  <sheetData>
    <row r="1" spans="1:12" s="2" customFormat="1" ht="60">
      <c r="A1" s="1" t="s">
        <v>0</v>
      </c>
      <c r="B1" s="1" t="s">
        <v>1</v>
      </c>
      <c r="C1" s="1" t="s">
        <v>49</v>
      </c>
      <c r="D1" s="1" t="s">
        <v>46</v>
      </c>
      <c r="E1" s="31" t="s">
        <v>45</v>
      </c>
      <c r="F1" s="1" t="s">
        <v>47</v>
      </c>
      <c r="G1" s="1" t="s">
        <v>48</v>
      </c>
      <c r="H1" s="35" t="s">
        <v>65</v>
      </c>
      <c r="I1" s="35" t="s">
        <v>66</v>
      </c>
      <c r="J1" s="35" t="s">
        <v>67</v>
      </c>
      <c r="K1" s="30" t="s">
        <v>63</v>
      </c>
      <c r="L1" s="30" t="s">
        <v>64</v>
      </c>
    </row>
    <row r="2" spans="1:12">
      <c r="A2" s="3">
        <v>615</v>
      </c>
      <c r="B2" s="4" t="s">
        <v>3</v>
      </c>
      <c r="C2" s="5">
        <v>654267</v>
      </c>
      <c r="D2" s="3">
        <f>+C2*40</f>
        <v>26170680</v>
      </c>
      <c r="E2" s="3">
        <v>196255</v>
      </c>
      <c r="F2" s="3">
        <f>+C2*4</f>
        <v>2617068</v>
      </c>
      <c r="G2" s="3">
        <f>+F2-E2</f>
        <v>2420813</v>
      </c>
      <c r="H2" s="3">
        <v>654267</v>
      </c>
      <c r="I2" s="3">
        <f>H2*4</f>
        <v>2617068</v>
      </c>
      <c r="J2" s="3">
        <f>E2-I2</f>
        <v>-2420813</v>
      </c>
      <c r="K2" s="3">
        <f>IF(J2&lt;0,0,J2)</f>
        <v>0</v>
      </c>
      <c r="L2" s="3">
        <f>IF(J2&gt;0,0,J2)</f>
        <v>-2420813</v>
      </c>
    </row>
    <row r="3" spans="1:12">
      <c r="A3" s="3">
        <v>821</v>
      </c>
      <c r="B3" s="4" t="s">
        <v>4</v>
      </c>
      <c r="C3" s="5">
        <v>885272</v>
      </c>
      <c r="D3" s="3">
        <f t="shared" ref="D3:D42" si="0">+C3*40</f>
        <v>35410880</v>
      </c>
      <c r="E3" s="3">
        <v>1838773</v>
      </c>
      <c r="F3" s="3">
        <f t="shared" ref="F3:F44" si="1">+C3*4</f>
        <v>3541088</v>
      </c>
      <c r="G3" s="3">
        <f t="shared" ref="G3:G44" si="2">+F3-E3</f>
        <v>1702315</v>
      </c>
      <c r="H3" s="3">
        <v>885272</v>
      </c>
      <c r="I3" s="3">
        <f t="shared" ref="I3:I44" si="3">H3*4</f>
        <v>3541088</v>
      </c>
      <c r="J3" s="3">
        <f t="shared" ref="J3:J44" si="4">E3-I3</f>
        <v>-1702315</v>
      </c>
      <c r="K3" s="3">
        <f t="shared" ref="K3:K44" si="5">IF(J3&lt;0,0,J3)</f>
        <v>0</v>
      </c>
      <c r="L3" s="3">
        <f t="shared" ref="L3:L44" si="6">IF(J3&gt;0,0,J3)</f>
        <v>-1702315</v>
      </c>
    </row>
    <row r="4" spans="1:12" s="34" customFormat="1">
      <c r="A4" s="19">
        <v>601</v>
      </c>
      <c r="B4" s="32" t="s">
        <v>5</v>
      </c>
      <c r="C4" s="33">
        <v>108409</v>
      </c>
      <c r="D4" s="19">
        <f t="shared" si="0"/>
        <v>4336360</v>
      </c>
      <c r="E4" s="19">
        <v>4066416</v>
      </c>
      <c r="F4" s="19">
        <f t="shared" si="1"/>
        <v>433636</v>
      </c>
      <c r="G4" s="19">
        <f t="shared" si="2"/>
        <v>-3632780</v>
      </c>
      <c r="H4" s="3">
        <v>108409</v>
      </c>
      <c r="I4" s="3">
        <f t="shared" si="3"/>
        <v>433636</v>
      </c>
      <c r="J4" s="3">
        <f t="shared" si="4"/>
        <v>3632780</v>
      </c>
      <c r="K4" s="3">
        <f t="shared" si="5"/>
        <v>3632780</v>
      </c>
      <c r="L4" s="3">
        <f t="shared" si="6"/>
        <v>0</v>
      </c>
    </row>
    <row r="5" spans="1:12">
      <c r="A5" s="3">
        <v>602</v>
      </c>
      <c r="B5" s="4" t="s">
        <v>6</v>
      </c>
      <c r="C5" s="5">
        <v>2110059</v>
      </c>
      <c r="D5" s="3">
        <f t="shared" si="0"/>
        <v>84402360</v>
      </c>
      <c r="E5" s="3">
        <v>19381388</v>
      </c>
      <c r="F5" s="3">
        <f t="shared" si="1"/>
        <v>8440236</v>
      </c>
      <c r="G5" s="3">
        <f t="shared" si="2"/>
        <v>-10941152</v>
      </c>
      <c r="H5" s="3">
        <v>2110059</v>
      </c>
      <c r="I5" s="3">
        <f t="shared" si="3"/>
        <v>8440236</v>
      </c>
      <c r="J5" s="3">
        <f t="shared" si="4"/>
        <v>10941152</v>
      </c>
      <c r="K5" s="3">
        <f t="shared" si="5"/>
        <v>10941152</v>
      </c>
      <c r="L5" s="3">
        <f t="shared" si="6"/>
        <v>0</v>
      </c>
    </row>
    <row r="6" spans="1:12">
      <c r="A6" s="3">
        <v>611</v>
      </c>
      <c r="B6" s="4" t="s">
        <v>7</v>
      </c>
      <c r="C6" s="5">
        <v>1173591</v>
      </c>
      <c r="D6" s="3">
        <f t="shared" si="0"/>
        <v>46943640</v>
      </c>
      <c r="E6" s="3">
        <v>1393064</v>
      </c>
      <c r="F6" s="3">
        <f t="shared" si="1"/>
        <v>4694364</v>
      </c>
      <c r="G6" s="3">
        <f t="shared" si="2"/>
        <v>3301300</v>
      </c>
      <c r="H6" s="3">
        <v>1356649</v>
      </c>
      <c r="I6" s="3">
        <f t="shared" si="3"/>
        <v>5426596</v>
      </c>
      <c r="J6" s="3">
        <f t="shared" si="4"/>
        <v>-4033532</v>
      </c>
      <c r="K6" s="3">
        <f t="shared" si="5"/>
        <v>0</v>
      </c>
      <c r="L6" s="3">
        <f t="shared" si="6"/>
        <v>-4033532</v>
      </c>
    </row>
    <row r="7" spans="1:12">
      <c r="A7" s="3">
        <v>135</v>
      </c>
      <c r="B7" s="4" t="s">
        <v>8</v>
      </c>
      <c r="C7" s="5">
        <v>24810</v>
      </c>
      <c r="D7" s="3">
        <f t="shared" si="0"/>
        <v>992400</v>
      </c>
      <c r="E7" s="3">
        <v>42760</v>
      </c>
      <c r="F7" s="3">
        <f t="shared" si="1"/>
        <v>99240</v>
      </c>
      <c r="G7" s="3">
        <f t="shared" si="2"/>
        <v>56480</v>
      </c>
      <c r="H7" s="3">
        <v>24810</v>
      </c>
      <c r="I7" s="3">
        <f t="shared" si="3"/>
        <v>99240</v>
      </c>
      <c r="J7" s="3">
        <f t="shared" si="4"/>
        <v>-56480</v>
      </c>
      <c r="K7" s="3">
        <f t="shared" si="5"/>
        <v>0</v>
      </c>
      <c r="L7" s="3">
        <f t="shared" si="6"/>
        <v>-56480</v>
      </c>
    </row>
    <row r="8" spans="1:12" ht="30">
      <c r="A8" s="3">
        <v>206</v>
      </c>
      <c r="B8" s="4" t="s">
        <v>9</v>
      </c>
      <c r="C8" s="5">
        <v>30548682</v>
      </c>
      <c r="D8" s="3">
        <f t="shared" si="0"/>
        <v>1221947280</v>
      </c>
      <c r="E8" s="3">
        <v>191074608</v>
      </c>
      <c r="F8" s="3">
        <f t="shared" si="1"/>
        <v>122194728</v>
      </c>
      <c r="G8" s="3">
        <f t="shared" si="2"/>
        <v>-68879880</v>
      </c>
      <c r="H8" s="3">
        <v>30548682</v>
      </c>
      <c r="I8" s="3">
        <f t="shared" si="3"/>
        <v>122194728</v>
      </c>
      <c r="J8" s="3">
        <f t="shared" si="4"/>
        <v>68879880</v>
      </c>
      <c r="K8" s="3">
        <f t="shared" si="5"/>
        <v>68879880</v>
      </c>
      <c r="L8" s="3">
        <f t="shared" si="6"/>
        <v>0</v>
      </c>
    </row>
    <row r="9" spans="1:12">
      <c r="A9" s="3">
        <v>618</v>
      </c>
      <c r="B9" s="4" t="s">
        <v>10</v>
      </c>
      <c r="C9" s="5">
        <v>7414510</v>
      </c>
      <c r="D9" s="3">
        <f t="shared" si="0"/>
        <v>296580400</v>
      </c>
      <c r="E9" s="3">
        <v>45062737</v>
      </c>
      <c r="F9" s="3">
        <f t="shared" si="1"/>
        <v>29658040</v>
      </c>
      <c r="G9" s="3">
        <f t="shared" si="2"/>
        <v>-15404697</v>
      </c>
      <c r="H9" s="3">
        <v>8450712</v>
      </c>
      <c r="I9" s="3">
        <f t="shared" si="3"/>
        <v>33802848</v>
      </c>
      <c r="J9" s="3">
        <f t="shared" si="4"/>
        <v>11259889</v>
      </c>
      <c r="K9" s="3">
        <f t="shared" si="5"/>
        <v>11259889</v>
      </c>
      <c r="L9" s="3">
        <f t="shared" si="6"/>
        <v>0</v>
      </c>
    </row>
    <row r="10" spans="1:12">
      <c r="A10" s="3">
        <v>108</v>
      </c>
      <c r="B10" s="4" t="s">
        <v>11</v>
      </c>
      <c r="C10" s="5">
        <v>1622065</v>
      </c>
      <c r="D10" s="3">
        <f t="shared" si="0"/>
        <v>64882600</v>
      </c>
      <c r="E10" s="3">
        <v>14341349</v>
      </c>
      <c r="F10" s="3">
        <f t="shared" si="1"/>
        <v>6488260</v>
      </c>
      <c r="G10" s="3">
        <f t="shared" si="2"/>
        <v>-7853089</v>
      </c>
      <c r="H10" s="3">
        <v>1622065</v>
      </c>
      <c r="I10" s="3">
        <f t="shared" si="3"/>
        <v>6488260</v>
      </c>
      <c r="J10" s="3">
        <f t="shared" si="4"/>
        <v>7853089</v>
      </c>
      <c r="K10" s="3">
        <f t="shared" si="5"/>
        <v>7853089</v>
      </c>
      <c r="L10" s="3">
        <f t="shared" si="6"/>
        <v>0</v>
      </c>
    </row>
    <row r="11" spans="1:12" ht="30">
      <c r="A11" s="3">
        <v>952</v>
      </c>
      <c r="B11" s="4" t="s">
        <v>12</v>
      </c>
      <c r="C11" s="5">
        <v>9196</v>
      </c>
      <c r="D11" s="3">
        <f t="shared" si="0"/>
        <v>367840</v>
      </c>
      <c r="E11" s="3">
        <v>367840</v>
      </c>
      <c r="F11" s="3">
        <f t="shared" si="1"/>
        <v>36784</v>
      </c>
      <c r="G11" s="3">
        <f t="shared" si="2"/>
        <v>-331056</v>
      </c>
      <c r="H11" s="3">
        <v>9196</v>
      </c>
      <c r="I11" s="3">
        <f t="shared" si="3"/>
        <v>36784</v>
      </c>
      <c r="J11" s="3">
        <f t="shared" si="4"/>
        <v>331056</v>
      </c>
      <c r="K11" s="3">
        <f t="shared" si="5"/>
        <v>331056</v>
      </c>
      <c r="L11" s="3">
        <f t="shared" si="6"/>
        <v>0</v>
      </c>
    </row>
    <row r="12" spans="1:12" s="9" customFormat="1">
      <c r="A12" s="6">
        <v>921</v>
      </c>
      <c r="B12" s="7" t="s">
        <v>13</v>
      </c>
      <c r="C12" s="8">
        <v>23676</v>
      </c>
      <c r="D12" s="6">
        <f t="shared" si="0"/>
        <v>947040</v>
      </c>
      <c r="E12" s="3">
        <v>152</v>
      </c>
      <c r="F12" s="3">
        <f t="shared" si="1"/>
        <v>94704</v>
      </c>
      <c r="G12" s="3">
        <f t="shared" si="2"/>
        <v>94552</v>
      </c>
      <c r="H12" s="3">
        <v>23676</v>
      </c>
      <c r="I12" s="3">
        <f t="shared" si="3"/>
        <v>94704</v>
      </c>
      <c r="J12" s="3">
        <f t="shared" si="4"/>
        <v>-94552</v>
      </c>
      <c r="K12" s="3">
        <f t="shared" si="5"/>
        <v>0</v>
      </c>
      <c r="L12" s="3">
        <f t="shared" si="6"/>
        <v>-94552</v>
      </c>
    </row>
    <row r="13" spans="1:12">
      <c r="A13" s="3">
        <v>106</v>
      </c>
      <c r="B13" s="4" t="s">
        <v>14</v>
      </c>
      <c r="C13" s="5">
        <v>589069</v>
      </c>
      <c r="D13" s="3">
        <f t="shared" si="0"/>
        <v>23562760</v>
      </c>
      <c r="E13" s="3">
        <v>1739102</v>
      </c>
      <c r="F13" s="3">
        <f t="shared" si="1"/>
        <v>2356276</v>
      </c>
      <c r="G13" s="3">
        <f t="shared" si="2"/>
        <v>617174</v>
      </c>
      <c r="H13" s="3">
        <v>589069</v>
      </c>
      <c r="I13" s="3">
        <f t="shared" si="3"/>
        <v>2356276</v>
      </c>
      <c r="J13" s="3">
        <f t="shared" si="4"/>
        <v>-617174</v>
      </c>
      <c r="K13" s="3">
        <f t="shared" si="5"/>
        <v>0</v>
      </c>
      <c r="L13" s="3">
        <f t="shared" si="6"/>
        <v>-617174</v>
      </c>
    </row>
    <row r="14" spans="1:12">
      <c r="A14" s="3">
        <v>103</v>
      </c>
      <c r="B14" s="4" t="s">
        <v>15</v>
      </c>
      <c r="C14" s="5">
        <v>327940</v>
      </c>
      <c r="D14" s="3">
        <f t="shared" si="0"/>
        <v>13117600</v>
      </c>
      <c r="E14" s="3">
        <v>1368084</v>
      </c>
      <c r="F14" s="3">
        <f t="shared" si="1"/>
        <v>1311760</v>
      </c>
      <c r="G14" s="3">
        <f t="shared" si="2"/>
        <v>-56324</v>
      </c>
      <c r="H14" s="3">
        <v>327940</v>
      </c>
      <c r="I14" s="3">
        <f t="shared" si="3"/>
        <v>1311760</v>
      </c>
      <c r="J14" s="3">
        <f t="shared" si="4"/>
        <v>56324</v>
      </c>
      <c r="K14" s="3">
        <f t="shared" si="5"/>
        <v>56324</v>
      </c>
      <c r="L14" s="3">
        <f t="shared" si="6"/>
        <v>0</v>
      </c>
    </row>
    <row r="15" spans="1:12">
      <c r="A15" s="19">
        <v>130</v>
      </c>
      <c r="B15" s="4" t="s">
        <v>16</v>
      </c>
      <c r="C15" s="5">
        <v>197</v>
      </c>
      <c r="D15" s="3">
        <f t="shared" si="0"/>
        <v>7880</v>
      </c>
      <c r="E15" s="3">
        <v>7880</v>
      </c>
      <c r="F15" s="3">
        <f t="shared" si="1"/>
        <v>788</v>
      </c>
      <c r="G15" s="3">
        <f t="shared" si="2"/>
        <v>-7092</v>
      </c>
      <c r="H15" s="3">
        <v>197</v>
      </c>
      <c r="I15" s="3">
        <f t="shared" si="3"/>
        <v>788</v>
      </c>
      <c r="J15" s="3">
        <f t="shared" si="4"/>
        <v>7092</v>
      </c>
      <c r="K15" s="3">
        <f t="shared" si="5"/>
        <v>7092</v>
      </c>
      <c r="L15" s="3">
        <f t="shared" si="6"/>
        <v>0</v>
      </c>
    </row>
    <row r="16" spans="1:12">
      <c r="A16" s="3">
        <v>124</v>
      </c>
      <c r="B16" s="4" t="s">
        <v>17</v>
      </c>
      <c r="C16" s="5">
        <v>3028260</v>
      </c>
      <c r="D16" s="3">
        <f t="shared" si="0"/>
        <v>121130400</v>
      </c>
      <c r="E16" s="3">
        <v>12846801</v>
      </c>
      <c r="F16" s="3">
        <f t="shared" si="1"/>
        <v>12113040</v>
      </c>
      <c r="G16" s="3">
        <f t="shared" si="2"/>
        <v>-733761</v>
      </c>
      <c r="H16" s="3">
        <v>8642667</v>
      </c>
      <c r="I16" s="3">
        <f t="shared" si="3"/>
        <v>34570668</v>
      </c>
      <c r="J16" s="3">
        <f t="shared" si="4"/>
        <v>-21723867</v>
      </c>
      <c r="K16" s="3">
        <f t="shared" si="5"/>
        <v>0</v>
      </c>
      <c r="L16" s="3">
        <f t="shared" si="6"/>
        <v>-21723867</v>
      </c>
    </row>
    <row r="17" spans="1:12">
      <c r="A17" s="3">
        <v>102</v>
      </c>
      <c r="B17" s="4" t="s">
        <v>18</v>
      </c>
      <c r="C17" s="5">
        <v>58268</v>
      </c>
      <c r="D17" s="3">
        <f t="shared" si="0"/>
        <v>2330720</v>
      </c>
      <c r="E17" s="3">
        <v>395673</v>
      </c>
      <c r="F17" s="3">
        <f t="shared" si="1"/>
        <v>233072</v>
      </c>
      <c r="G17" s="3">
        <f t="shared" si="2"/>
        <v>-162601</v>
      </c>
      <c r="H17" s="3">
        <v>58268</v>
      </c>
      <c r="I17" s="3">
        <f t="shared" si="3"/>
        <v>233072</v>
      </c>
      <c r="J17" s="3">
        <f t="shared" si="4"/>
        <v>162601</v>
      </c>
      <c r="K17" s="3">
        <f t="shared" si="5"/>
        <v>162601</v>
      </c>
      <c r="L17" s="3">
        <f t="shared" si="6"/>
        <v>0</v>
      </c>
    </row>
    <row r="18" spans="1:12">
      <c r="A18" s="3">
        <v>129</v>
      </c>
      <c r="B18" s="4" t="s">
        <v>19</v>
      </c>
      <c r="C18" s="5">
        <v>1383859</v>
      </c>
      <c r="D18" s="3">
        <f t="shared" si="0"/>
        <v>55354360</v>
      </c>
      <c r="E18" s="3">
        <v>4746195</v>
      </c>
      <c r="F18" s="3">
        <f t="shared" si="1"/>
        <v>5535436</v>
      </c>
      <c r="G18" s="3">
        <f t="shared" si="2"/>
        <v>789241</v>
      </c>
      <c r="H18" s="3">
        <v>1383859</v>
      </c>
      <c r="I18" s="3">
        <f t="shared" si="3"/>
        <v>5535436</v>
      </c>
      <c r="J18" s="3">
        <f t="shared" si="4"/>
        <v>-789241</v>
      </c>
      <c r="K18" s="3">
        <f t="shared" si="5"/>
        <v>0</v>
      </c>
      <c r="L18" s="3">
        <f t="shared" si="6"/>
        <v>-789241</v>
      </c>
    </row>
    <row r="19" spans="1:12">
      <c r="A19" s="3">
        <v>132</v>
      </c>
      <c r="B19" s="4" t="s">
        <v>20</v>
      </c>
      <c r="C19" s="5">
        <v>1071870</v>
      </c>
      <c r="D19" s="3">
        <f t="shared" si="0"/>
        <v>42874800</v>
      </c>
      <c r="E19" s="3">
        <v>8037411</v>
      </c>
      <c r="F19" s="3">
        <f t="shared" si="1"/>
        <v>4287480</v>
      </c>
      <c r="G19" s="3">
        <f t="shared" si="2"/>
        <v>-3749931</v>
      </c>
      <c r="H19" s="3">
        <v>1071870</v>
      </c>
      <c r="I19" s="3">
        <f t="shared" si="3"/>
        <v>4287480</v>
      </c>
      <c r="J19" s="3">
        <f t="shared" si="4"/>
        <v>3749931</v>
      </c>
      <c r="K19" s="3">
        <f t="shared" si="5"/>
        <v>3749931</v>
      </c>
      <c r="L19" s="3">
        <f t="shared" si="6"/>
        <v>0</v>
      </c>
    </row>
    <row r="20" spans="1:12">
      <c r="A20" s="3">
        <v>127</v>
      </c>
      <c r="B20" s="4" t="s">
        <v>21</v>
      </c>
      <c r="C20" s="5">
        <v>157887</v>
      </c>
      <c r="D20" s="3">
        <f t="shared" si="0"/>
        <v>6315480</v>
      </c>
      <c r="E20" s="3">
        <v>3410099</v>
      </c>
      <c r="F20" s="3">
        <f t="shared" si="1"/>
        <v>631548</v>
      </c>
      <c r="G20" s="3">
        <f t="shared" si="2"/>
        <v>-2778551</v>
      </c>
      <c r="H20" s="3">
        <v>157887</v>
      </c>
      <c r="I20" s="3">
        <f t="shared" si="3"/>
        <v>631548</v>
      </c>
      <c r="J20" s="3">
        <f t="shared" si="4"/>
        <v>2778551</v>
      </c>
      <c r="K20" s="3">
        <f t="shared" si="5"/>
        <v>2778551</v>
      </c>
      <c r="L20" s="3">
        <f t="shared" si="6"/>
        <v>0</v>
      </c>
    </row>
    <row r="21" spans="1:12">
      <c r="A21" s="3">
        <v>111</v>
      </c>
      <c r="B21" s="4" t="s">
        <v>22</v>
      </c>
      <c r="C21" s="5">
        <v>8832</v>
      </c>
      <c r="D21" s="3">
        <f t="shared" si="0"/>
        <v>353280</v>
      </c>
      <c r="E21" s="3">
        <v>71321</v>
      </c>
      <c r="F21" s="3">
        <f t="shared" si="1"/>
        <v>35328</v>
      </c>
      <c r="G21" s="3">
        <f t="shared" si="2"/>
        <v>-35993</v>
      </c>
      <c r="H21" s="3">
        <v>8832</v>
      </c>
      <c r="I21" s="3">
        <f t="shared" si="3"/>
        <v>35328</v>
      </c>
      <c r="J21" s="3">
        <f t="shared" si="4"/>
        <v>35993</v>
      </c>
      <c r="K21" s="3">
        <f t="shared" si="5"/>
        <v>35993</v>
      </c>
      <c r="L21" s="3">
        <f t="shared" si="6"/>
        <v>0</v>
      </c>
    </row>
    <row r="22" spans="1:12">
      <c r="A22" s="3">
        <v>138</v>
      </c>
      <c r="B22" s="4" t="s">
        <v>23</v>
      </c>
      <c r="C22" s="5">
        <v>20134</v>
      </c>
      <c r="D22" s="3">
        <f t="shared" si="0"/>
        <v>805360</v>
      </c>
      <c r="E22" s="3">
        <v>122732</v>
      </c>
      <c r="F22" s="3">
        <f t="shared" si="1"/>
        <v>80536</v>
      </c>
      <c r="G22" s="3">
        <f t="shared" si="2"/>
        <v>-42196</v>
      </c>
      <c r="H22" s="3">
        <v>20134</v>
      </c>
      <c r="I22" s="3">
        <f t="shared" si="3"/>
        <v>80536</v>
      </c>
      <c r="J22" s="3">
        <f t="shared" si="4"/>
        <v>42196</v>
      </c>
      <c r="K22" s="3">
        <f t="shared" si="5"/>
        <v>42196</v>
      </c>
      <c r="L22" s="3">
        <f t="shared" si="6"/>
        <v>0</v>
      </c>
    </row>
    <row r="23" spans="1:12">
      <c r="A23" s="19">
        <v>105</v>
      </c>
      <c r="B23" s="4" t="s">
        <v>24</v>
      </c>
      <c r="C23" s="5">
        <v>1427</v>
      </c>
      <c r="D23" s="3">
        <f t="shared" si="0"/>
        <v>57080</v>
      </c>
      <c r="E23" s="3">
        <v>57080</v>
      </c>
      <c r="F23" s="3">
        <f t="shared" si="1"/>
        <v>5708</v>
      </c>
      <c r="G23" s="3">
        <f t="shared" si="2"/>
        <v>-51372</v>
      </c>
      <c r="H23" s="3">
        <v>1427</v>
      </c>
      <c r="I23" s="3">
        <f t="shared" si="3"/>
        <v>5708</v>
      </c>
      <c r="J23" s="3">
        <f t="shared" si="4"/>
        <v>51372</v>
      </c>
      <c r="K23" s="3">
        <f t="shared" si="5"/>
        <v>51372</v>
      </c>
      <c r="L23" s="3">
        <f t="shared" si="6"/>
        <v>0</v>
      </c>
    </row>
    <row r="24" spans="1:12">
      <c r="A24" s="3">
        <v>624</v>
      </c>
      <c r="B24" s="4" t="s">
        <v>25</v>
      </c>
      <c r="C24" s="5">
        <v>101557</v>
      </c>
      <c r="D24" s="3">
        <f t="shared" si="0"/>
        <v>4062280</v>
      </c>
      <c r="E24" s="3">
        <v>92117</v>
      </c>
      <c r="F24" s="3">
        <f t="shared" si="1"/>
        <v>406228</v>
      </c>
      <c r="G24" s="3">
        <f t="shared" si="2"/>
        <v>314111</v>
      </c>
      <c r="H24" s="3">
        <v>101557</v>
      </c>
      <c r="I24" s="3">
        <f t="shared" si="3"/>
        <v>406228</v>
      </c>
      <c r="J24" s="3">
        <f t="shared" si="4"/>
        <v>-314111</v>
      </c>
      <c r="K24" s="3">
        <f t="shared" si="5"/>
        <v>0</v>
      </c>
      <c r="L24" s="3">
        <f t="shared" si="6"/>
        <v>-314111</v>
      </c>
    </row>
    <row r="25" spans="1:12" ht="45">
      <c r="A25" s="3">
        <v>816</v>
      </c>
      <c r="B25" s="4" t="s">
        <v>26</v>
      </c>
      <c r="C25" s="5">
        <v>1308531</v>
      </c>
      <c r="D25" s="3">
        <f t="shared" si="0"/>
        <v>52341240</v>
      </c>
      <c r="E25" s="3">
        <v>2843026</v>
      </c>
      <c r="F25" s="3">
        <f t="shared" si="1"/>
        <v>5234124</v>
      </c>
      <c r="G25" s="3">
        <f t="shared" si="2"/>
        <v>2391098</v>
      </c>
      <c r="H25" s="3">
        <v>1308531</v>
      </c>
      <c r="I25" s="3">
        <f t="shared" si="3"/>
        <v>5234124</v>
      </c>
      <c r="J25" s="3">
        <f t="shared" si="4"/>
        <v>-2391098</v>
      </c>
      <c r="K25" s="3">
        <f t="shared" si="5"/>
        <v>0</v>
      </c>
      <c r="L25" s="3">
        <f t="shared" si="6"/>
        <v>-2391098</v>
      </c>
    </row>
    <row r="26" spans="1:12" ht="30">
      <c r="A26" s="19">
        <v>815</v>
      </c>
      <c r="B26" s="4" t="s">
        <v>27</v>
      </c>
      <c r="C26" s="5">
        <v>164</v>
      </c>
      <c r="D26" s="3">
        <f t="shared" si="0"/>
        <v>6560</v>
      </c>
      <c r="E26" s="3">
        <v>6560</v>
      </c>
      <c r="F26" s="3">
        <f t="shared" si="1"/>
        <v>656</v>
      </c>
      <c r="G26" s="3">
        <f t="shared" si="2"/>
        <v>-5904</v>
      </c>
      <c r="H26" s="3">
        <v>164</v>
      </c>
      <c r="I26" s="3">
        <f t="shared" si="3"/>
        <v>656</v>
      </c>
      <c r="J26" s="3">
        <f t="shared" si="4"/>
        <v>5904</v>
      </c>
      <c r="K26" s="3">
        <f t="shared" si="5"/>
        <v>5904</v>
      </c>
      <c r="L26" s="3">
        <f t="shared" si="6"/>
        <v>0</v>
      </c>
    </row>
    <row r="27" spans="1:12" ht="45">
      <c r="A27" s="3">
        <v>820</v>
      </c>
      <c r="B27" s="4" t="s">
        <v>28</v>
      </c>
      <c r="C27" s="5">
        <v>2273600</v>
      </c>
      <c r="D27" s="3">
        <f t="shared" si="0"/>
        <v>90944000</v>
      </c>
      <c r="E27" s="3">
        <v>10964656</v>
      </c>
      <c r="F27" s="3">
        <f t="shared" si="1"/>
        <v>9094400</v>
      </c>
      <c r="G27" s="3">
        <f t="shared" si="2"/>
        <v>-1870256</v>
      </c>
      <c r="H27" s="3">
        <v>2273600</v>
      </c>
      <c r="I27" s="3">
        <f t="shared" si="3"/>
        <v>9094400</v>
      </c>
      <c r="J27" s="3">
        <f t="shared" si="4"/>
        <v>1870256</v>
      </c>
      <c r="K27" s="3">
        <f t="shared" si="5"/>
        <v>1870256</v>
      </c>
      <c r="L27" s="3">
        <f t="shared" si="6"/>
        <v>0</v>
      </c>
    </row>
    <row r="28" spans="1:12" ht="45">
      <c r="A28" s="19">
        <v>954</v>
      </c>
      <c r="B28" s="4" t="s">
        <v>29</v>
      </c>
      <c r="C28" s="5">
        <v>3726</v>
      </c>
      <c r="D28" s="3">
        <f t="shared" si="0"/>
        <v>149040</v>
      </c>
      <c r="E28" s="3">
        <v>149040</v>
      </c>
      <c r="F28" s="3">
        <f t="shared" si="1"/>
        <v>14904</v>
      </c>
      <c r="G28" s="3">
        <f t="shared" si="2"/>
        <v>-134136</v>
      </c>
      <c r="H28" s="3">
        <v>3726</v>
      </c>
      <c r="I28" s="3">
        <f t="shared" si="3"/>
        <v>14904</v>
      </c>
      <c r="J28" s="3">
        <f t="shared" si="4"/>
        <v>134136</v>
      </c>
      <c r="K28" s="3">
        <f t="shared" si="5"/>
        <v>134136</v>
      </c>
      <c r="L28" s="3">
        <f t="shared" si="6"/>
        <v>0</v>
      </c>
    </row>
    <row r="29" spans="1:12" s="9" customFormat="1" ht="30">
      <c r="A29" s="10">
        <v>823</v>
      </c>
      <c r="B29" s="11" t="s">
        <v>30</v>
      </c>
      <c r="C29" s="12">
        <v>757</v>
      </c>
      <c r="D29" s="10">
        <f t="shared" si="0"/>
        <v>30280</v>
      </c>
      <c r="E29" s="3">
        <v>10446</v>
      </c>
      <c r="F29" s="3">
        <f t="shared" si="1"/>
        <v>3028</v>
      </c>
      <c r="G29" s="3">
        <f t="shared" si="2"/>
        <v>-7418</v>
      </c>
      <c r="H29" s="3">
        <v>757</v>
      </c>
      <c r="I29" s="3">
        <f t="shared" si="3"/>
        <v>3028</v>
      </c>
      <c r="J29" s="3">
        <f t="shared" si="4"/>
        <v>7418</v>
      </c>
      <c r="K29" s="3">
        <f t="shared" si="5"/>
        <v>7418</v>
      </c>
      <c r="L29" s="3">
        <f t="shared" si="6"/>
        <v>0</v>
      </c>
    </row>
    <row r="30" spans="1:12" ht="30">
      <c r="A30" s="3">
        <v>814</v>
      </c>
      <c r="B30" s="4" t="s">
        <v>31</v>
      </c>
      <c r="C30" s="5">
        <v>5254948</v>
      </c>
      <c r="D30" s="3">
        <f t="shared" si="0"/>
        <v>210197920</v>
      </c>
      <c r="E30" s="3">
        <v>57101883</v>
      </c>
      <c r="F30" s="3">
        <f t="shared" si="1"/>
        <v>21019792</v>
      </c>
      <c r="G30" s="3">
        <f t="shared" si="2"/>
        <v>-36082091</v>
      </c>
      <c r="H30" s="3">
        <v>5930350</v>
      </c>
      <c r="I30" s="3">
        <f t="shared" si="3"/>
        <v>23721400</v>
      </c>
      <c r="J30" s="3">
        <f t="shared" si="4"/>
        <v>33380483</v>
      </c>
      <c r="K30" s="3">
        <f t="shared" si="5"/>
        <v>33380483</v>
      </c>
      <c r="L30" s="3">
        <f t="shared" si="6"/>
        <v>0</v>
      </c>
    </row>
    <row r="31" spans="1:12">
      <c r="A31" s="3">
        <v>614</v>
      </c>
      <c r="B31" s="4" t="s">
        <v>32</v>
      </c>
      <c r="C31" s="5">
        <v>227945</v>
      </c>
      <c r="D31" s="3">
        <f t="shared" si="0"/>
        <v>9117800</v>
      </c>
      <c r="E31" s="3">
        <v>2711247</v>
      </c>
      <c r="F31" s="3">
        <f t="shared" si="1"/>
        <v>911780</v>
      </c>
      <c r="G31" s="3">
        <f t="shared" si="2"/>
        <v>-1799467</v>
      </c>
      <c r="H31" s="3">
        <v>227945</v>
      </c>
      <c r="I31" s="3">
        <f t="shared" si="3"/>
        <v>911780</v>
      </c>
      <c r="J31" s="3">
        <f t="shared" si="4"/>
        <v>1799467</v>
      </c>
      <c r="K31" s="3">
        <f t="shared" si="5"/>
        <v>1799467</v>
      </c>
      <c r="L31" s="3">
        <f t="shared" si="6"/>
        <v>0</v>
      </c>
    </row>
    <row r="32" spans="1:12">
      <c r="A32" s="3">
        <v>607</v>
      </c>
      <c r="B32" s="4" t="s">
        <v>33</v>
      </c>
      <c r="C32" s="5">
        <v>1277135</v>
      </c>
      <c r="D32" s="3">
        <f t="shared" si="0"/>
        <v>51085400</v>
      </c>
      <c r="E32" s="3">
        <v>3127274</v>
      </c>
      <c r="F32" s="3">
        <f t="shared" si="1"/>
        <v>5108540</v>
      </c>
      <c r="G32" s="3">
        <f t="shared" si="2"/>
        <v>1981266</v>
      </c>
      <c r="H32" s="3">
        <v>1277135</v>
      </c>
      <c r="I32" s="3">
        <f t="shared" si="3"/>
        <v>5108540</v>
      </c>
      <c r="J32" s="3">
        <f t="shared" si="4"/>
        <v>-1981266</v>
      </c>
      <c r="K32" s="3">
        <f t="shared" si="5"/>
        <v>0</v>
      </c>
      <c r="L32" s="3">
        <f t="shared" si="6"/>
        <v>-1981266</v>
      </c>
    </row>
    <row r="33" spans="1:12">
      <c r="A33" s="3">
        <v>116</v>
      </c>
      <c r="B33" s="4" t="s">
        <v>34</v>
      </c>
      <c r="C33" s="5">
        <v>4049</v>
      </c>
      <c r="D33" s="3">
        <f t="shared" si="0"/>
        <v>161960</v>
      </c>
      <c r="E33" s="3">
        <v>161960</v>
      </c>
      <c r="F33" s="3">
        <f t="shared" si="1"/>
        <v>16196</v>
      </c>
      <c r="G33" s="3">
        <f t="shared" si="2"/>
        <v>-145764</v>
      </c>
      <c r="H33" s="3">
        <v>4049</v>
      </c>
      <c r="I33" s="3">
        <f t="shared" si="3"/>
        <v>16196</v>
      </c>
      <c r="J33" s="3">
        <f t="shared" si="4"/>
        <v>145764</v>
      </c>
      <c r="K33" s="3">
        <f t="shared" si="5"/>
        <v>145764</v>
      </c>
      <c r="L33" s="3">
        <f t="shared" si="6"/>
        <v>0</v>
      </c>
    </row>
    <row r="34" spans="1:12" ht="30">
      <c r="A34" s="3">
        <v>110</v>
      </c>
      <c r="B34" s="4" t="s">
        <v>35</v>
      </c>
      <c r="C34" s="5">
        <v>373900</v>
      </c>
      <c r="D34" s="3">
        <f t="shared" si="0"/>
        <v>14956000</v>
      </c>
      <c r="E34" s="3">
        <v>3768574</v>
      </c>
      <c r="F34" s="3">
        <f t="shared" si="1"/>
        <v>1495600</v>
      </c>
      <c r="G34" s="3">
        <f t="shared" si="2"/>
        <v>-2272974</v>
      </c>
      <c r="H34" s="3">
        <v>373900</v>
      </c>
      <c r="I34" s="3">
        <f t="shared" si="3"/>
        <v>1495600</v>
      </c>
      <c r="J34" s="3">
        <f t="shared" si="4"/>
        <v>2272974</v>
      </c>
      <c r="K34" s="3">
        <f t="shared" si="5"/>
        <v>2272974</v>
      </c>
      <c r="L34" s="3">
        <f t="shared" si="6"/>
        <v>0</v>
      </c>
    </row>
    <row r="35" spans="1:12" s="9" customFormat="1">
      <c r="A35" s="13">
        <v>928</v>
      </c>
      <c r="B35" s="7" t="s">
        <v>36</v>
      </c>
      <c r="C35" s="8">
        <v>3148</v>
      </c>
      <c r="D35" s="6">
        <f t="shared" si="0"/>
        <v>125920</v>
      </c>
      <c r="E35" s="3">
        <v>20</v>
      </c>
      <c r="F35" s="3">
        <f t="shared" si="1"/>
        <v>12592</v>
      </c>
      <c r="G35" s="3">
        <f t="shared" si="2"/>
        <v>12572</v>
      </c>
      <c r="H35" s="3">
        <v>3148</v>
      </c>
      <c r="I35" s="3">
        <f t="shared" si="3"/>
        <v>12592</v>
      </c>
      <c r="J35" s="3">
        <f t="shared" si="4"/>
        <v>-12572</v>
      </c>
      <c r="K35" s="3">
        <f t="shared" si="5"/>
        <v>0</v>
      </c>
      <c r="L35" s="3">
        <f t="shared" si="6"/>
        <v>-12572</v>
      </c>
    </row>
    <row r="36" spans="1:12">
      <c r="A36" s="3">
        <v>608</v>
      </c>
      <c r="B36" s="4" t="s">
        <v>37</v>
      </c>
      <c r="C36" s="5">
        <v>538116</v>
      </c>
      <c r="D36" s="3">
        <f t="shared" si="0"/>
        <v>21524640</v>
      </c>
      <c r="E36" s="3">
        <v>3103225</v>
      </c>
      <c r="F36" s="3">
        <f t="shared" si="1"/>
        <v>2152464</v>
      </c>
      <c r="G36" s="3">
        <f t="shared" si="2"/>
        <v>-950761</v>
      </c>
      <c r="H36" s="3">
        <v>538116</v>
      </c>
      <c r="I36" s="3">
        <f t="shared" si="3"/>
        <v>2152464</v>
      </c>
      <c r="J36" s="3">
        <f t="shared" si="4"/>
        <v>950761</v>
      </c>
      <c r="K36" s="3">
        <f t="shared" si="5"/>
        <v>950761</v>
      </c>
      <c r="L36" s="3">
        <f t="shared" si="6"/>
        <v>0</v>
      </c>
    </row>
    <row r="37" spans="1:12" ht="30">
      <c r="A37" s="3">
        <v>953</v>
      </c>
      <c r="B37" s="4" t="s">
        <v>38</v>
      </c>
      <c r="C37" s="5">
        <v>9060</v>
      </c>
      <c r="D37" s="3">
        <f t="shared" si="0"/>
        <v>362400</v>
      </c>
      <c r="E37" s="3">
        <v>362400</v>
      </c>
      <c r="F37" s="3">
        <f t="shared" si="1"/>
        <v>36240</v>
      </c>
      <c r="G37" s="3">
        <f t="shared" si="2"/>
        <v>-326160</v>
      </c>
      <c r="H37" s="3">
        <v>9060</v>
      </c>
      <c r="I37" s="3">
        <f t="shared" si="3"/>
        <v>36240</v>
      </c>
      <c r="J37" s="3">
        <f t="shared" si="4"/>
        <v>326160</v>
      </c>
      <c r="K37" s="3">
        <f t="shared" si="5"/>
        <v>326160</v>
      </c>
      <c r="L37" s="3">
        <f t="shared" si="6"/>
        <v>0</v>
      </c>
    </row>
    <row r="38" spans="1:12" ht="30">
      <c r="A38" s="3">
        <v>951</v>
      </c>
      <c r="B38" s="4" t="s">
        <v>39</v>
      </c>
      <c r="C38" s="5">
        <v>305641</v>
      </c>
      <c r="D38" s="3">
        <f t="shared" si="0"/>
        <v>12225640</v>
      </c>
      <c r="E38" s="3">
        <v>9744152</v>
      </c>
      <c r="F38" s="3">
        <f t="shared" si="1"/>
        <v>1222564</v>
      </c>
      <c r="G38" s="3">
        <f t="shared" si="2"/>
        <v>-8521588</v>
      </c>
      <c r="H38" s="3">
        <v>440484</v>
      </c>
      <c r="I38" s="3">
        <f t="shared" si="3"/>
        <v>1761936</v>
      </c>
      <c r="J38" s="3">
        <f t="shared" si="4"/>
        <v>7982216</v>
      </c>
      <c r="K38" s="3">
        <f t="shared" si="5"/>
        <v>7982216</v>
      </c>
      <c r="L38" s="3">
        <f t="shared" si="6"/>
        <v>0</v>
      </c>
    </row>
    <row r="39" spans="1:12">
      <c r="A39" s="3">
        <v>610</v>
      </c>
      <c r="B39" s="4" t="s">
        <v>40</v>
      </c>
      <c r="C39" s="5">
        <v>1522209</v>
      </c>
      <c r="D39" s="3">
        <f t="shared" si="0"/>
        <v>60888360</v>
      </c>
      <c r="E39" s="3">
        <v>5291693</v>
      </c>
      <c r="F39" s="3">
        <f t="shared" si="1"/>
        <v>6088836</v>
      </c>
      <c r="G39" s="3">
        <f t="shared" si="2"/>
        <v>797143</v>
      </c>
      <c r="H39" s="3">
        <v>1522209</v>
      </c>
      <c r="I39" s="3">
        <f t="shared" si="3"/>
        <v>6088836</v>
      </c>
      <c r="J39" s="3">
        <f t="shared" si="4"/>
        <v>-797143</v>
      </c>
      <c r="K39" s="3">
        <f t="shared" si="5"/>
        <v>0</v>
      </c>
      <c r="L39" s="3">
        <f t="shared" si="6"/>
        <v>-797143</v>
      </c>
    </row>
    <row r="40" spans="1:12" ht="30">
      <c r="A40" s="3">
        <v>126</v>
      </c>
      <c r="B40" s="4" t="s">
        <v>41</v>
      </c>
      <c r="C40" s="5">
        <v>4</v>
      </c>
      <c r="D40" s="3">
        <f t="shared" si="0"/>
        <v>160</v>
      </c>
      <c r="E40" s="3">
        <v>160</v>
      </c>
      <c r="F40" s="3">
        <f t="shared" si="1"/>
        <v>16</v>
      </c>
      <c r="G40" s="3">
        <f t="shared" si="2"/>
        <v>-144</v>
      </c>
      <c r="H40" s="3">
        <v>4</v>
      </c>
      <c r="I40" s="3">
        <f t="shared" si="3"/>
        <v>16</v>
      </c>
      <c r="J40" s="3">
        <f t="shared" si="4"/>
        <v>144</v>
      </c>
      <c r="K40" s="3">
        <f t="shared" si="5"/>
        <v>144</v>
      </c>
      <c r="L40" s="3">
        <f t="shared" si="6"/>
        <v>0</v>
      </c>
    </row>
    <row r="41" spans="1:12">
      <c r="A41" s="3">
        <v>125</v>
      </c>
      <c r="B41" s="4" t="s">
        <v>42</v>
      </c>
      <c r="C41" s="5">
        <v>7783</v>
      </c>
      <c r="D41" s="3">
        <f t="shared" si="0"/>
        <v>311320</v>
      </c>
      <c r="E41" s="3">
        <v>42827</v>
      </c>
      <c r="F41" s="3">
        <f t="shared" si="1"/>
        <v>31132</v>
      </c>
      <c r="G41" s="3">
        <f t="shared" si="2"/>
        <v>-11695</v>
      </c>
      <c r="H41" s="3">
        <v>7783</v>
      </c>
      <c r="I41" s="3">
        <f t="shared" si="3"/>
        <v>31132</v>
      </c>
      <c r="J41" s="3">
        <f t="shared" si="4"/>
        <v>11695</v>
      </c>
      <c r="K41" s="3">
        <f t="shared" si="5"/>
        <v>11695</v>
      </c>
      <c r="L41" s="3">
        <f t="shared" si="6"/>
        <v>0</v>
      </c>
    </row>
    <row r="42" spans="1:12" ht="30">
      <c r="A42" s="3">
        <v>207</v>
      </c>
      <c r="B42" s="4" t="s">
        <v>43</v>
      </c>
      <c r="C42" s="5">
        <v>853909</v>
      </c>
      <c r="D42" s="3">
        <f t="shared" si="0"/>
        <v>34156360</v>
      </c>
      <c r="E42" s="3">
        <v>2366150</v>
      </c>
      <c r="F42" s="3">
        <f t="shared" si="1"/>
        <v>3415636</v>
      </c>
      <c r="G42" s="3">
        <f t="shared" si="2"/>
        <v>1049486</v>
      </c>
      <c r="H42" s="3">
        <v>853909</v>
      </c>
      <c r="I42" s="3">
        <f t="shared" si="3"/>
        <v>3415636</v>
      </c>
      <c r="J42" s="3">
        <f t="shared" si="4"/>
        <v>-1049486</v>
      </c>
      <c r="K42" s="3">
        <f t="shared" si="5"/>
        <v>0</v>
      </c>
      <c r="L42" s="3">
        <f t="shared" si="6"/>
        <v>-1049486</v>
      </c>
    </row>
    <row r="43" spans="1:12">
      <c r="A43" s="3">
        <v>213</v>
      </c>
      <c r="B43" s="4" t="s">
        <v>68</v>
      </c>
      <c r="C43" s="5">
        <v>0</v>
      </c>
      <c r="D43" s="3">
        <v>0</v>
      </c>
      <c r="E43" s="3">
        <v>0</v>
      </c>
      <c r="F43" s="3"/>
      <c r="G43" s="3"/>
      <c r="H43" s="3">
        <v>63715</v>
      </c>
      <c r="I43" s="3">
        <f>H43*4</f>
        <v>254860</v>
      </c>
      <c r="J43" s="3">
        <f>E43-I43</f>
        <v>-254860</v>
      </c>
      <c r="K43" s="3">
        <f>IF(J43&lt;0,0,K48J44)</f>
        <v>0</v>
      </c>
      <c r="L43" s="3">
        <f>IF(J43&gt;0,0,J43)</f>
        <v>-254860</v>
      </c>
    </row>
    <row r="44" spans="1:12">
      <c r="A44" s="3"/>
      <c r="B44" s="4" t="s">
        <v>44</v>
      </c>
      <c r="C44" s="5">
        <v>4063403</v>
      </c>
      <c r="D44" s="3">
        <v>162536120</v>
      </c>
      <c r="E44" s="3">
        <v>0</v>
      </c>
      <c r="F44" s="3">
        <f t="shared" si="1"/>
        <v>16253612</v>
      </c>
      <c r="G44" s="3">
        <f t="shared" si="2"/>
        <v>16253612</v>
      </c>
      <c r="H44" s="3">
        <v>4063403</v>
      </c>
      <c r="I44" s="3">
        <f t="shared" si="3"/>
        <v>16253612</v>
      </c>
      <c r="J44" s="3">
        <f t="shared" si="4"/>
        <v>-16253612</v>
      </c>
      <c r="K44" s="3">
        <f t="shared" si="5"/>
        <v>0</v>
      </c>
      <c r="L44" s="3">
        <f t="shared" si="6"/>
        <v>-16253612</v>
      </c>
    </row>
    <row r="45" spans="1:12">
      <c r="A45" s="3"/>
      <c r="B45" s="24" t="s">
        <v>2</v>
      </c>
      <c r="C45" s="26">
        <f>SUM(C2:C44)</f>
        <v>69351865</v>
      </c>
      <c r="D45" s="26">
        <f>SUM(D2:D44)</f>
        <v>2774074600</v>
      </c>
      <c r="E45" s="26">
        <f>SUM(E2:E44)</f>
        <v>412415130</v>
      </c>
      <c r="F45" s="26">
        <f>SUM(F2:F44)</f>
        <v>277407460</v>
      </c>
      <c r="G45" s="26">
        <f>SUM(G2:G44)</f>
        <v>-135007670</v>
      </c>
      <c r="H45" s="26">
        <f>SUM(H2:H44)</f>
        <v>77059492</v>
      </c>
      <c r="I45" s="26">
        <f>SUM(I2:I44)</f>
        <v>308237968</v>
      </c>
      <c r="J45" s="26">
        <f>SUM(J2:J44)</f>
        <v>104177162</v>
      </c>
      <c r="K45" s="26">
        <f>SUM(K2:K44)</f>
        <v>158669284</v>
      </c>
      <c r="L45" s="26">
        <f>SUM(L2:L44)</f>
        <v>-54492122</v>
      </c>
    </row>
    <row r="46" spans="1:12">
      <c r="H46" s="16"/>
    </row>
  </sheetData>
  <pageMargins left="0.66" right="0.3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DMS Withholding</vt:lpstr>
      <vt:lpstr>Draft_v03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ashok.bisht</dc:creator>
  <cp:lastModifiedBy>ashok.bisht</cp:lastModifiedBy>
  <cp:lastPrinted>2018-05-16T08:55:40Z</cp:lastPrinted>
  <dcterms:created xsi:type="dcterms:W3CDTF">2018-02-27T09:09:25Z</dcterms:created>
  <dcterms:modified xsi:type="dcterms:W3CDTF">2018-08-27T07:09:54Z</dcterms:modified>
</cp:coreProperties>
</file>